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"/>
    </mc:Choice>
  </mc:AlternateContent>
  <xr:revisionPtr revIDLastSave="1528" documentId="8_{D525C6F7-1AD0-4715-B630-94260AA58506}" xr6:coauthVersionLast="47" xr6:coauthVersionMax="47" xr10:uidLastSave="{40B2F0C6-D35C-47EF-842D-E6BBFC3226FE}"/>
  <bookViews>
    <workbookView xWindow="-120" yWindow="-120" windowWidth="29040" windowHeight="15720" activeTab="7" xr2:uid="{00000000-000D-0000-FFFF-FFFF00000000}"/>
  </bookViews>
  <sheets>
    <sheet name="SINTETICO" sheetId="1" r:id="rId1"/>
    <sheet name="CONCILIAÇÃO" sheetId="2" r:id="rId2"/>
    <sheet name="ressarcimento a ufc" sheetId="14" r:id="rId3"/>
    <sheet name="ressarcimento à facep" sheetId="16" r:id="rId4"/>
    <sheet name="RELAÇÃO DE PAGAMENTOS" sheetId="3" r:id="rId5"/>
    <sheet name="RELAÇÃO DE BENS" sheetId="4" r:id="rId6"/>
    <sheet name="RENDIMENTOS CDB" sheetId="5" r:id="rId7"/>
    <sheet name="Planilha2" sheetId="11" r:id="rId8"/>
    <sheet name="Planilha3" sheetId="10" r:id="rId9"/>
    <sheet name="Planilha1" sheetId="8" r:id="rId10"/>
  </sheets>
  <definedNames>
    <definedName name="_xlnm._FilterDatabase" localSheetId="4" hidden="1">'RELAÇÃO DE PAGAMENTOS'!$A$2:$L$328</definedName>
    <definedName name="VALIDA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3" i="2" l="1"/>
  <c r="L329" i="3"/>
  <c r="L318" i="3"/>
  <c r="C58" i="1"/>
  <c r="C67" i="1"/>
  <c r="C11" i="16"/>
  <c r="C70" i="1" s="1"/>
  <c r="C86" i="1" s="1"/>
  <c r="D15" i="5"/>
  <c r="G7" i="4"/>
  <c r="B122" i="1"/>
  <c r="C100" i="1"/>
  <c r="C126" i="1" s="1"/>
  <c r="C118" i="1"/>
  <c r="B115" i="1"/>
  <c r="C104" i="1"/>
  <c r="N302" i="2"/>
  <c r="N303" i="2" s="1"/>
  <c r="N227" i="2"/>
  <c r="N228" i="2" s="1"/>
  <c r="N6" i="2"/>
  <c r="C90" i="1"/>
  <c r="C44" i="1"/>
  <c r="B15" i="5" l="1"/>
  <c r="B86" i="1" l="1"/>
  <c r="B68" i="1"/>
  <c r="N111" i="2" l="1"/>
  <c r="N112" i="2" s="1"/>
  <c r="N113" i="2" s="1"/>
  <c r="C129" i="1"/>
  <c r="B129" i="1"/>
  <c r="C128" i="1"/>
  <c r="B128" i="1"/>
  <c r="C111" i="1"/>
  <c r="B111" i="1"/>
  <c r="C108" i="1"/>
  <c r="C125" i="1" s="1"/>
  <c r="B108" i="1"/>
  <c r="B125" i="1" s="1"/>
  <c r="C105" i="1"/>
  <c r="C124" i="1" s="1"/>
  <c r="B105" i="1"/>
  <c r="B124" i="1" s="1"/>
  <c r="C97" i="1"/>
  <c r="B97" i="1"/>
  <c r="B123" i="1" s="1"/>
  <c r="C93" i="1"/>
  <c r="B93" i="1"/>
  <c r="B90" i="1"/>
  <c r="B121" i="1" s="1"/>
  <c r="C121" i="1"/>
  <c r="C120" i="1"/>
  <c r="B120" i="1"/>
  <c r="C68" i="1"/>
  <c r="C119" i="1" s="1"/>
  <c r="B119" i="1"/>
  <c r="C54" i="1"/>
  <c r="C117" i="1" s="1"/>
  <c r="B54" i="1"/>
  <c r="B118" i="1" s="1"/>
  <c r="C48" i="1"/>
  <c r="B48" i="1"/>
  <c r="B117" i="1" s="1"/>
  <c r="B44" i="1"/>
  <c r="B116" i="1" s="1"/>
  <c r="C116" i="1"/>
  <c r="D31" i="1"/>
  <c r="C31" i="1"/>
  <c r="B31" i="1"/>
  <c r="B114" i="1" s="1"/>
  <c r="C22" i="1"/>
  <c r="B22" i="1"/>
  <c r="B113" i="1" s="1"/>
  <c r="C17" i="1"/>
  <c r="B17" i="1"/>
  <c r="C10" i="1"/>
  <c r="B10" i="1"/>
  <c r="G15" i="5" l="1"/>
  <c r="C127" i="1"/>
  <c r="B127" i="1"/>
  <c r="B130" i="1" s="1"/>
  <c r="C130" i="1" l="1"/>
  <c r="N229" i="2"/>
  <c r="N230" i="2" s="1"/>
  <c r="N231" i="2" s="1"/>
  <c r="N232" i="2" s="1"/>
  <c r="N233" i="2" s="1"/>
  <c r="N234" i="2" s="1"/>
  <c r="N235" i="2" s="1"/>
  <c r="N236" i="2" s="1"/>
  <c r="N237" i="2" s="1"/>
  <c r="N238" i="2" s="1"/>
  <c r="N239" i="2" s="1"/>
  <c r="N240" i="2" s="1"/>
  <c r="N241" i="2" s="1"/>
  <c r="N242" i="2" s="1"/>
  <c r="N243" i="2" s="1"/>
  <c r="N244" i="2" s="1"/>
  <c r="N245" i="2" s="1"/>
  <c r="N246" i="2" s="1"/>
  <c r="N247" i="2" s="1"/>
  <c r="N248" i="2" s="1"/>
  <c r="N249" i="2" s="1"/>
  <c r="N304" i="2"/>
  <c r="N305" i="2" s="1"/>
  <c r="N306" i="2" s="1"/>
  <c r="N307" i="2" s="1"/>
  <c r="N308" i="2" s="1"/>
  <c r="N309" i="2" s="1"/>
  <c r="N310" i="2" s="1"/>
  <c r="N311" i="2" s="1"/>
  <c r="N312" i="2" s="1"/>
  <c r="N313" i="2" s="1"/>
  <c r="N314" i="2" s="1"/>
  <c r="N315" i="2" s="1"/>
  <c r="N316" i="2" s="1"/>
  <c r="N317" i="2" s="1"/>
  <c r="N318" i="2" s="1"/>
  <c r="N319" i="2" s="1"/>
  <c r="N320" i="2" s="1"/>
  <c r="N321" i="2" s="1"/>
  <c r="N322" i="2" s="1"/>
  <c r="N323" i="2" s="1"/>
  <c r="N324" i="2" s="1"/>
  <c r="N325" i="2" s="1"/>
  <c r="N326" i="2" s="1"/>
  <c r="N327" i="2" s="1"/>
  <c r="N328" i="2" s="1"/>
  <c r="N330" i="2" s="1"/>
  <c r="N331" i="2" s="1"/>
  <c r="N332" i="2" s="1"/>
  <c r="N333" i="2" s="1"/>
  <c r="N334" i="2" s="1"/>
  <c r="N335" i="2" s="1"/>
  <c r="N336" i="2" s="1"/>
  <c r="N337" i="2" s="1"/>
  <c r="N338" i="2" s="1"/>
  <c r="N339" i="2" s="1"/>
  <c r="N340" i="2" s="1"/>
  <c r="N341" i="2" s="1"/>
  <c r="N342" i="2" s="1"/>
  <c r="N343" i="2" s="1"/>
  <c r="N345" i="2" s="1"/>
  <c r="N346" i="2" s="1"/>
  <c r="N347" i="2" s="1"/>
  <c r="N348" i="2" s="1"/>
  <c r="N349" i="2" s="1"/>
  <c r="N350" i="2" s="1"/>
  <c r="N351" i="2" s="1"/>
  <c r="N352" i="2" s="1"/>
  <c r="N353" i="2" s="1"/>
  <c r="N354" i="2" s="1"/>
  <c r="N355" i="2" s="1"/>
  <c r="N356" i="2" s="1"/>
  <c r="N357" i="2" s="1"/>
  <c r="N358" i="2" s="1"/>
  <c r="N359" i="2" s="1"/>
  <c r="N360" i="2" s="1"/>
  <c r="N361" i="2" s="1"/>
  <c r="N362" i="2" s="1"/>
  <c r="N363" i="2" s="1"/>
  <c r="N364" i="2" s="1"/>
  <c r="N365" i="2" s="1"/>
  <c r="N366" i="2" s="1"/>
  <c r="N367" i="2" s="1"/>
  <c r="N368" i="2" s="1"/>
  <c r="N369" i="2" s="1"/>
  <c r="N370" i="2" s="1"/>
  <c r="N371" i="2" s="1"/>
  <c r="N372" i="2" s="1"/>
  <c r="N373" i="2" s="1"/>
  <c r="N374" i="2" s="1"/>
  <c r="N375" i="2" s="1"/>
  <c r="N376" i="2" s="1"/>
  <c r="N377" i="2" s="1"/>
  <c r="N378" i="2" s="1"/>
  <c r="N379" i="2" s="1"/>
  <c r="N380" i="2" s="1"/>
  <c r="N381" i="2" s="1"/>
  <c r="N382" i="2" s="1"/>
  <c r="N383" i="2" s="1"/>
  <c r="N384" i="2" s="1"/>
  <c r="N385" i="2" s="1"/>
  <c r="N386" i="2" s="1"/>
  <c r="N387" i="2" s="1"/>
  <c r="N388" i="2" s="1"/>
  <c r="N389" i="2" s="1"/>
  <c r="N390" i="2" s="1"/>
  <c r="N391" i="2" s="1"/>
  <c r="N392" i="2" s="1"/>
  <c r="N393" i="2" s="1"/>
  <c r="N394" i="2" s="1"/>
  <c r="N395" i="2" s="1"/>
  <c r="N396" i="2" s="1"/>
  <c r="N397" i="2" s="1"/>
  <c r="N398" i="2" s="1"/>
  <c r="N399" i="2" s="1"/>
  <c r="N400" i="2" s="1"/>
  <c r="N402" i="2" s="1"/>
  <c r="N403" i="2" s="1"/>
  <c r="N404" i="2" s="1"/>
  <c r="N405" i="2" s="1"/>
  <c r="N406" i="2" s="1"/>
  <c r="N407" i="2" s="1"/>
  <c r="N408" i="2" s="1"/>
  <c r="N409" i="2" s="1"/>
  <c r="N410" i="2" s="1"/>
  <c r="N411" i="2" s="1"/>
  <c r="N412" i="2" s="1"/>
  <c r="N413" i="2" s="1"/>
  <c r="N414" i="2" s="1"/>
  <c r="N415" i="2" s="1"/>
  <c r="N416" i="2" s="1"/>
  <c r="N417" i="2" s="1"/>
  <c r="N418" i="2" s="1"/>
  <c r="N419" i="2" s="1"/>
  <c r="N420" i="2" s="1"/>
  <c r="N421" i="2" s="1"/>
  <c r="N422" i="2" s="1"/>
  <c r="N423" i="2" s="1"/>
  <c r="N424" i="2" s="1"/>
  <c r="N425" i="2" s="1"/>
  <c r="N426" i="2" s="1"/>
  <c r="N427" i="2" s="1"/>
  <c r="N428" i="2" s="1"/>
  <c r="N429" i="2" s="1"/>
  <c r="N430" i="2" s="1"/>
  <c r="N431" i="2" s="1"/>
  <c r="N432" i="2" s="1"/>
  <c r="N433" i="2" s="1"/>
  <c r="N434" i="2" s="1"/>
  <c r="N435" i="2" s="1"/>
  <c r="N436" i="2" s="1"/>
  <c r="N437" i="2" s="1"/>
  <c r="N438" i="2" s="1"/>
  <c r="N439" i="2" s="1"/>
  <c r="N440" i="2" s="1"/>
  <c r="N441" i="2" s="1"/>
  <c r="N442" i="2" s="1"/>
  <c r="N443" i="2" s="1"/>
  <c r="N444" i="2" s="1"/>
  <c r="N445" i="2" s="1"/>
  <c r="N446" i="2" s="1"/>
  <c r="N447" i="2" s="1"/>
  <c r="N448" i="2" s="1"/>
  <c r="N449" i="2" s="1"/>
  <c r="N450" i="2" s="1"/>
  <c r="N451" i="2" s="1"/>
  <c r="N452" i="2" s="1"/>
  <c r="N453" i="2" s="1"/>
  <c r="N454" i="2" s="1"/>
  <c r="N455" i="2" s="1"/>
  <c r="N456" i="2" s="1"/>
  <c r="N457" i="2" s="1"/>
  <c r="N458" i="2" s="1"/>
  <c r="N459" i="2" s="1"/>
  <c r="N460" i="2" s="1"/>
  <c r="N461" i="2" s="1"/>
  <c r="N114" i="2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N142" i="2" s="1"/>
  <c r="N143" i="2" s="1"/>
  <c r="N144" i="2" s="1"/>
  <c r="N145" i="2" s="1"/>
  <c r="N146" i="2" s="1"/>
  <c r="N147" i="2" s="1"/>
  <c r="N148" i="2" s="1"/>
  <c r="N149" i="2" s="1"/>
  <c r="N150" i="2" s="1"/>
  <c r="N151" i="2" s="1"/>
  <c r="N152" i="2" s="1"/>
  <c r="N153" i="2" s="1"/>
  <c r="N154" i="2" s="1"/>
  <c r="N155" i="2" s="1"/>
  <c r="N156" i="2" s="1"/>
  <c r="N157" i="2" s="1"/>
  <c r="N158" i="2" s="1"/>
  <c r="N159" i="2" s="1"/>
  <c r="N160" i="2" s="1"/>
  <c r="N161" i="2" s="1"/>
  <c r="N162" i="2" s="1"/>
  <c r="N163" i="2" s="1"/>
  <c r="N164" i="2" s="1"/>
  <c r="N165" i="2" s="1"/>
  <c r="N166" i="2" s="1"/>
  <c r="N167" i="2" s="1"/>
  <c r="N168" i="2" s="1"/>
  <c r="N169" i="2" s="1"/>
  <c r="N170" i="2" s="1"/>
  <c r="N171" i="2" s="1"/>
  <c r="N172" i="2" s="1"/>
  <c r="N173" i="2" s="1"/>
  <c r="N174" i="2" s="1"/>
  <c r="N175" i="2" s="1"/>
  <c r="N176" i="2" s="1"/>
  <c r="N177" i="2" s="1"/>
  <c r="N178" i="2" s="1"/>
  <c r="N179" i="2" s="1"/>
  <c r="N180" i="2" s="1"/>
  <c r="N181" i="2" s="1"/>
  <c r="N182" i="2" s="1"/>
  <c r="N183" i="2" s="1"/>
  <c r="N184" i="2" s="1"/>
  <c r="N185" i="2" s="1"/>
  <c r="N186" i="2" s="1"/>
  <c r="N187" i="2" s="1"/>
  <c r="N188" i="2" s="1"/>
  <c r="N189" i="2" s="1"/>
  <c r="N190" i="2" s="1"/>
  <c r="N191" i="2" s="1"/>
  <c r="N192" i="2" s="1"/>
  <c r="N193" i="2" s="1"/>
  <c r="N194" i="2" s="1"/>
  <c r="N195" i="2" s="1"/>
  <c r="N196" i="2" s="1"/>
  <c r="N197" i="2" s="1"/>
  <c r="N198" i="2" s="1"/>
  <c r="N199" i="2" s="1"/>
  <c r="N200" i="2" s="1"/>
  <c r="N201" i="2" s="1"/>
  <c r="N202" i="2" s="1"/>
  <c r="N203" i="2" s="1"/>
  <c r="N204" i="2" s="1"/>
  <c r="N205" i="2" s="1"/>
  <c r="N206" i="2" s="1"/>
  <c r="N207" i="2" s="1"/>
  <c r="N208" i="2" s="1"/>
  <c r="N209" i="2" s="1"/>
  <c r="N211" i="2" s="1"/>
  <c r="N212" i="2" s="1"/>
  <c r="N213" i="2" s="1"/>
  <c r="N214" i="2" s="1"/>
  <c r="N215" i="2" s="1"/>
  <c r="N216" i="2" s="1"/>
  <c r="N217" i="2" s="1"/>
  <c r="N218" i="2" s="1"/>
  <c r="N219" i="2" s="1"/>
  <c r="N220" i="2" s="1"/>
  <c r="N221" i="2" s="1"/>
  <c r="N222" i="2" s="1"/>
  <c r="N223" i="2" s="1"/>
  <c r="N224" i="2" s="1"/>
  <c r="N225" i="2" s="1"/>
  <c r="N251" i="2"/>
  <c r="N252" i="2" s="1"/>
  <c r="N253" i="2" s="1"/>
  <c r="N254" i="2" s="1"/>
  <c r="N255" i="2" s="1"/>
  <c r="N256" i="2" s="1"/>
  <c r="N7" i="2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257" i="2" l="1"/>
  <c r="N258" i="2"/>
  <c r="N260" i="2" l="1"/>
  <c r="N261" i="2" s="1"/>
  <c r="N262" i="2" s="1"/>
  <c r="N263" i="2" s="1"/>
  <c r="N264" i="2" s="1"/>
  <c r="N265" i="2" s="1"/>
  <c r="N266" i="2" s="1"/>
  <c r="N267" i="2" s="1"/>
  <c r="N268" i="2" s="1"/>
  <c r="N269" i="2" s="1"/>
  <c r="N270" i="2" s="1"/>
  <c r="N271" i="2" s="1"/>
  <c r="N272" i="2" s="1"/>
  <c r="N273" i="2" s="1"/>
  <c r="N274" i="2" s="1"/>
  <c r="N275" i="2" s="1"/>
  <c r="N276" i="2" s="1"/>
  <c r="N277" i="2" s="1"/>
  <c r="N278" i="2" s="1"/>
  <c r="N279" i="2" s="1"/>
  <c r="N280" i="2" s="1"/>
  <c r="N281" i="2" s="1"/>
  <c r="N282" i="2" s="1"/>
  <c r="N283" i="2" s="1"/>
  <c r="N284" i="2" s="1"/>
  <c r="N285" i="2" s="1"/>
  <c r="N286" i="2" s="1"/>
  <c r="N287" i="2" s="1"/>
  <c r="N288" i="2" s="1"/>
  <c r="N289" i="2" s="1"/>
  <c r="N290" i="2" s="1"/>
  <c r="N291" i="2" s="1"/>
  <c r="N292" i="2" s="1"/>
  <c r="N293" i="2" s="1"/>
  <c r="N294" i="2" s="1"/>
  <c r="N295" i="2" s="1"/>
  <c r="N296" i="2" s="1"/>
  <c r="N297" i="2" s="1"/>
  <c r="N298" i="2" s="1"/>
  <c r="N299" i="2" s="1"/>
  <c r="N300" i="2" s="1"/>
  <c r="N259" i="2"/>
  <c r="D4" i="14"/>
</calcChain>
</file>

<file path=xl/sharedStrings.xml><?xml version="1.0" encoding="utf-8"?>
<sst xmlns="http://schemas.openxmlformats.org/spreadsheetml/2006/main" count="4882" uniqueCount="694">
  <si>
    <t>RELATÓRIO SINTÉTICO DE RECEITAS E DESPESAS</t>
  </si>
  <si>
    <t>FINANCIADOR</t>
  </si>
  <si>
    <t>CONTA CORRENTE: 31.541-9</t>
  </si>
  <si>
    <t>CONTRATO Nº 36/2022</t>
  </si>
  <si>
    <t>Planilha de Receitas e Despesas</t>
  </si>
  <si>
    <t>Valores em Reais (R$)</t>
  </si>
  <si>
    <t>RECEITAS</t>
  </si>
  <si>
    <t>PREVISTO</t>
  </si>
  <si>
    <t>REALIZADO</t>
  </si>
  <si>
    <t xml:space="preserve">1 – RECEITA PRINCIPAL DO PROJETO </t>
  </si>
  <si>
    <t>2 – OUTRAS RECEITAS DO PROJETO</t>
  </si>
  <si>
    <t>3 –  RENDIMENTOS DO PERÍODO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</si>
  <si>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</si>
  <si>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</si>
  <si>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</si>
  <si>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</si>
  <si>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</si>
  <si>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</si>
  <si>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</si>
  <si>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</si>
  <si>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</si>
  <si>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</si>
  <si>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</si>
  <si>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</si>
  <si>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</si>
  <si>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</si>
  <si>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</si>
  <si>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6.2 AUXILIO AS ATIVIDADES AUXILIARES DE PESQUISA (33902002)</t>
  </si>
  <si>
    <t>6.2.1 Bolsa de Doutorado (X meses x VALOR bolsa)</t>
  </si>
  <si>
    <t>6.2.2 Bolsa de Mestrado (X meses x VALOR bolsa)</t>
  </si>
  <si>
    <t>6.2.3 Bolsa de Graduação (X meses x VALOR bolsa)</t>
  </si>
  <si>
    <t>6.2.4 Bolsa de Pesquisador (X meses x VALOR bolsa)</t>
  </si>
  <si>
    <t>6. SUBTOTAL</t>
  </si>
  <si>
    <t>7 MATERIAL DE CONSUMO (339030)</t>
  </si>
  <si>
    <t>7.1 COMBUSTÍVEIS E LUBRIFICANTES DE AUTOMOTIVOS (33903001)</t>
  </si>
  <si>
    <t>7.2 GENEROS DE ALIMENTACAO (33903007)</t>
  </si>
  <si>
    <t>7.4 MATERIAL DE EXPEDIENTE (33903016)</t>
  </si>
  <si>
    <t>7.5 MATERIAL DE LIMPEZA E PROD. DE HIGIENIZACAO (33903022)</t>
  </si>
  <si>
    <t>7.6 MATERIAL P/ MANUT.DE BENS IMOVEIS/INSTALACOES (33903024)</t>
  </si>
  <si>
    <t>7.7 MATERIAL P/ MANUTENCAO DE BENS MOVEIS (33903025)</t>
  </si>
  <si>
    <t>7.8 MATERIAL LABORATORIAL (33903035)</t>
  </si>
  <si>
    <t>7. SUBTOTAL</t>
  </si>
  <si>
    <t>8 PASSAGENS (339033)</t>
  </si>
  <si>
    <t>8.1 PASSAGENS NACIONAIS (33903301)</t>
  </si>
  <si>
    <t>8.2 PASSAGENS INTERNACIONAIS (33903302)</t>
  </si>
  <si>
    <t>8. SUBTOTAL</t>
  </si>
  <si>
    <t xml:space="preserve">9 SERVIÇO DE CONSULTORIA (339035) 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</si>
  <si>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</si>
  <si>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</si>
  <si>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</si>
  <si>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</si>
  <si>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9. SUBTOTAL</t>
  </si>
  <si>
    <t>10 SERVIÇOS PESSOA FÍSICA (339036)</t>
  </si>
  <si>
    <t>10.2 Atividades de Ensino</t>
  </si>
  <si>
    <t>10. SUBTOTAL</t>
  </si>
  <si>
    <t>11 SERVIÇOS PESSOA JURÍDICA (339039)</t>
  </si>
  <si>
    <t>11.1 RESSARCIMENTO À FUNDAÇÃO</t>
  </si>
  <si>
    <t>11.2 HOSPEDAGEM DE SISTEMAS (33903930)</t>
  </si>
  <si>
    <t>11.3 LOCACAO DE EQUIPAMENTOS DE PROCESSAMENTO DE DADOS (33903931)</t>
  </si>
  <si>
    <t>11.4 SERVICOS GRAFICOS E EDITORIAIS (33903963)</t>
  </si>
  <si>
    <t>11.5 AQUISICAO DE SOFTWARES (33903994)</t>
  </si>
  <si>
    <t>11.6 HOSPEDAGENS (33903980)</t>
  </si>
  <si>
    <t>11. SUBTOTAL</t>
  </si>
  <si>
    <t>12 OBRIGAÇÕES TRIBUTÁRIAS E CONTRIBUTIVAS (339047)</t>
  </si>
  <si>
    <t>12. SUBTOTAL</t>
  </si>
  <si>
    <t>13 AUXÍLIO À PESSOA FÍSICA (339048)</t>
  </si>
  <si>
    <t>13.1 AUXILIO A PESSOAS FISICAS (33904801)</t>
  </si>
  <si>
    <t>13 SUBTOTAL</t>
  </si>
  <si>
    <t>14 OBRAS E INSTALAÇÕES (339051)</t>
  </si>
  <si>
    <t>14.1 OBRA LABORATORIAL</t>
  </si>
  <si>
    <t>14.2 OUTRAS DESPESAS DE OBRAS</t>
  </si>
  <si>
    <t>14 SUBTOTAL</t>
  </si>
  <si>
    <t>15 EQUIPAMENTO E MATERIAL PERMANENTE (449052)</t>
  </si>
  <si>
    <t>15.1 MOBILIÁRIO EM GERAL (44905242)</t>
  </si>
  <si>
    <t>15.2 EQUIPAMENTOS DE TIC - IMPRESSORAS (44905245)</t>
  </si>
  <si>
    <t>15.3 EQUIPAMENTOS DE TIC - COMPUTADORES (44905241)</t>
  </si>
  <si>
    <t>15.4 AQUISICAO DE SOFTWARE PRONTO (44905255)</t>
  </si>
  <si>
    <t>15.5 EQUIPAMENTOS DE TIC - TELEFONIA (44905247)</t>
  </si>
  <si>
    <t>15.6 OUTROS MATERIAIS PERMANENTES (44905299)</t>
  </si>
  <si>
    <t>15 SUBTOTAL</t>
  </si>
  <si>
    <t xml:space="preserve">16 RESSARICIMENTO À UFC </t>
  </si>
  <si>
    <t>16.1 RESSARCIMENTO</t>
  </si>
  <si>
    <t>16 SUBTOTAL</t>
  </si>
  <si>
    <t xml:space="preserve">17 RESERVA TECNICA </t>
  </si>
  <si>
    <t>17.1 RESERVA TECNICA</t>
  </si>
  <si>
    <t>RESUMO DAS DESPESAS</t>
  </si>
  <si>
    <t>4 DIÁRIAS</t>
  </si>
  <si>
    <t>5 AUX. FINANCEIRO ESTUDANTE</t>
  </si>
  <si>
    <t>6 AUX. FINANCEIRO PESQUISADORES</t>
  </si>
  <si>
    <t>7 MATERIAL DE CONSUMO</t>
  </si>
  <si>
    <t>8 PASSAGENS</t>
  </si>
  <si>
    <t>9 SERVIÇO DE CONSULTORIA</t>
  </si>
  <si>
    <t>10 SERVIÇOS PESSOA FÍSICA</t>
  </si>
  <si>
    <t>11 SERVIÇO PESSOA JURÍDICA</t>
  </si>
  <si>
    <t>12 OBRIGAÇÕES TRIBUTÁRIAS E CONTRIBUTIVAS</t>
  </si>
  <si>
    <t>13 AUXÍLIO À PESSOA FÍSICA</t>
  </si>
  <si>
    <t xml:space="preserve">14 OBRAS E INSTALAÇÕES </t>
  </si>
  <si>
    <t>15 EQUIPAMENTO E MATERIAL PERMANENTE</t>
  </si>
  <si>
    <t>16 RESSARCIMENTO À UFC</t>
  </si>
  <si>
    <t>TOTAL DA DESPESA</t>
  </si>
  <si>
    <t xml:space="preserve">RENDIMENTOS </t>
  </si>
  <si>
    <t>SALDO DE CONTRATO</t>
  </si>
  <si>
    <t>RELATÓRIO DE CONCILIAÇÃO BANCÁRIA</t>
  </si>
  <si>
    <t>item</t>
  </si>
  <si>
    <t>Rubrica</t>
  </si>
  <si>
    <t>Doc Bco</t>
  </si>
  <si>
    <t>Mês</t>
  </si>
  <si>
    <t>Ano</t>
  </si>
  <si>
    <t>NF/Recibo</t>
  </si>
  <si>
    <t>Favorecido/Forn.</t>
  </si>
  <si>
    <t>Vínculo com o Projeto</t>
  </si>
  <si>
    <t>OBSERVAÇÃO</t>
  </si>
  <si>
    <t>CPF/CNPJ</t>
  </si>
  <si>
    <t>Crédito</t>
  </si>
  <si>
    <t>Débito</t>
  </si>
  <si>
    <t>Saldo</t>
  </si>
  <si>
    <t>ABRIL</t>
  </si>
  <si>
    <t>04.131.115/0001-76</t>
  </si>
  <si>
    <t>38.285.534/0001-84</t>
  </si>
  <si>
    <t>07.340.953/0001-48</t>
  </si>
  <si>
    <t>MAIO</t>
  </si>
  <si>
    <t>-</t>
  </si>
  <si>
    <t>BANCO DO BRASIL</t>
  </si>
  <si>
    <t>00.000.000/0001-91</t>
  </si>
  <si>
    <t>OBRIGAÇÕES TRIBUTÁRIAS E CONTRIBUTIVAS</t>
  </si>
  <si>
    <t>PREFEITURA MUNICIPAL DE FORTALEZA</t>
  </si>
  <si>
    <t>07.954.605/0001-60</t>
  </si>
  <si>
    <t>EMERSON LUIS LEMOS MARINHO</t>
  </si>
  <si>
    <t>COORDENADOR</t>
  </si>
  <si>
    <t>073.034.163-15</t>
  </si>
  <si>
    <t>CARLOS HELIO BATISTA DA SILVA 97193992368</t>
  </si>
  <si>
    <t>34.363.700/0001-62</t>
  </si>
  <si>
    <t>FUNDAÇÃO SINTAF DE ENS PESQ E DESENV TEC CIENT E CULTURAL</t>
  </si>
  <si>
    <t>10.321.543/0001-64</t>
  </si>
  <si>
    <t>07.966.786/0001-45</t>
  </si>
  <si>
    <t>MARCIO VERAS CORREIA</t>
  </si>
  <si>
    <t>389.765.523-34</t>
  </si>
  <si>
    <t>JOAO MARIO SANTOS DE FRANCA</t>
  </si>
  <si>
    <t>408.485.403-44</t>
  </si>
  <si>
    <t>MARCOS RENAN VASCONCELOS MAGALHAES</t>
  </si>
  <si>
    <t>040.841.673-47</t>
  </si>
  <si>
    <t>JUNHO</t>
  </si>
  <si>
    <t>NATALIA CARNEIRO FREIRE NOBRE</t>
  </si>
  <si>
    <t>063.111.833-07</t>
  </si>
  <si>
    <t>FRANCISCO CLEBER FREITAS BARROS</t>
  </si>
  <si>
    <t>258.819.303-04</t>
  </si>
  <si>
    <t>JULHO</t>
  </si>
  <si>
    <t>NATALIA CECILIA DE FRANCA</t>
  </si>
  <si>
    <t>095.731.096-03</t>
  </si>
  <si>
    <t>FRANCISCA ZILANIA MARIANO SOUSA</t>
  </si>
  <si>
    <t>019.107.023-82</t>
  </si>
  <si>
    <t>AGOSTO</t>
  </si>
  <si>
    <t>SECRETARIA MUNICIPAL DE PLANEJ ORCAMENTO E GESTAO - SEPOG</t>
  </si>
  <si>
    <t>07.965.262/0001-30</t>
  </si>
  <si>
    <t>SETEMBRO</t>
  </si>
  <si>
    <t>ROBERTO TATIWA FERREIRA</t>
  </si>
  <si>
    <t>410.596.892-00</t>
  </si>
  <si>
    <t>LEANDRO DE ALMEIDA ROCCO</t>
  </si>
  <si>
    <t>640.419.303-59</t>
  </si>
  <si>
    <t>Danfe 108</t>
  </si>
  <si>
    <t>TEKFLEX COMERCIO E SERVIÇO DE CORTINAS LTDA</t>
  </si>
  <si>
    <t>01.708.768/0001-87</t>
  </si>
  <si>
    <t>FABRICIO CARNEIRO LINHARES</t>
  </si>
  <si>
    <t>455.048.493-49</t>
  </si>
  <si>
    <t>BRILHAR COMERCIO VAREJISTA DE PRODUTOS DE LIMPEZA LTDA</t>
  </si>
  <si>
    <t>11.499.013/0001-73</t>
  </si>
  <si>
    <t>GILCARLOS RODRIGUES CHAVES</t>
  </si>
  <si>
    <t>17.973.816/0001-02</t>
  </si>
  <si>
    <t>OUTUBRO</t>
  </si>
  <si>
    <t>TRANSF</t>
  </si>
  <si>
    <t>FUNDACAO DE APOIO A CIENCIA, CULTURA, ESTUDOS E PESQUISAS (FACEP)</t>
  </si>
  <si>
    <t>37.869.010/0001-78</t>
  </si>
  <si>
    <t>ANNE ELIZE CARNEIRO BENEGAS</t>
  </si>
  <si>
    <t>620.683.553-70</t>
  </si>
  <si>
    <t>CLEUMA MARIA RODRIGUES</t>
  </si>
  <si>
    <t>221.757.683-68</t>
  </si>
  <si>
    <t>MARIA GLAIDES SALES BARROSO</t>
  </si>
  <si>
    <t>781.050.563-72</t>
  </si>
  <si>
    <t>FRANCIRON TEIXEIRA DE MELO</t>
  </si>
  <si>
    <t>357.784.403-59</t>
  </si>
  <si>
    <t>RISOLETA CRISTINA SOARES CARENIRO</t>
  </si>
  <si>
    <t>041.528.793-60</t>
  </si>
  <si>
    <t>MCR COMERCIAL DE GÁS LTDA</t>
  </si>
  <si>
    <t>02.678.875/0001-72</t>
  </si>
  <si>
    <t>SERGIO AQUINO DE SOUZA</t>
  </si>
  <si>
    <t>613.371.703-30</t>
  </si>
  <si>
    <t>DISTRIBUIDORA DE ALIMENTOS FATURA S/A</t>
  </si>
  <si>
    <t>03.720.882/0004-09</t>
  </si>
  <si>
    <t>VLADENIA DUARTE SILVA 04864222320</t>
  </si>
  <si>
    <t>42.535.254/0001-54</t>
  </si>
  <si>
    <t>NOVEMBRO</t>
  </si>
  <si>
    <t>PAULO ROGERIO FAUSTINO MATOS</t>
  </si>
  <si>
    <t>584.301.563-72</t>
  </si>
  <si>
    <t xml:space="preserve"> MAURICIO BENEGAS</t>
  </si>
  <si>
    <t>105.997.108-96</t>
  </si>
  <si>
    <t>PAULO DE MELO JORGE NETO</t>
  </si>
  <si>
    <t>356.256.603-44</t>
  </si>
  <si>
    <t>AUGUSTO CESAR SOARES CARNEIRO</t>
  </si>
  <si>
    <t>064.187.533-99</t>
  </si>
  <si>
    <t>FREDERICO AUGUSTO GOMES DE ALENCAR</t>
  </si>
  <si>
    <t>230.796.303-00</t>
  </si>
  <si>
    <t>RICARDO BRITO SOARES</t>
  </si>
  <si>
    <t>584.306.953-20</t>
  </si>
  <si>
    <t>DEZEMBRO</t>
  </si>
  <si>
    <t>VICTOR SOUSA FIRMINO</t>
  </si>
  <si>
    <t>604.255.593-60</t>
  </si>
  <si>
    <t>GLEYDSON DE SOUSA SIQUEIRA</t>
  </si>
  <si>
    <t>46.474.996.0001-78</t>
  </si>
  <si>
    <t>JANEIRO</t>
  </si>
  <si>
    <t>RICARDO ANTONIO DE CASTRO PEREIRA</t>
  </si>
  <si>
    <t>324.458.813-15</t>
  </si>
  <si>
    <t>FERNANDA PIRES CORPE</t>
  </si>
  <si>
    <t>058.078.133-08</t>
  </si>
  <si>
    <t>TEREZINHA GEISA CARNEIRO BENEGAS</t>
  </si>
  <si>
    <t>447.313.883-68</t>
  </si>
  <si>
    <t>Danfe 11573858</t>
  </si>
  <si>
    <t>KALUNGA S.A.</t>
  </si>
  <si>
    <t>43.283.811/0012-02</t>
  </si>
  <si>
    <t>11.499.013.0001-78</t>
  </si>
  <si>
    <t xml:space="preserve"> FORTALEZA LOCAÇÕES TELEFONICA LTDA</t>
  </si>
  <si>
    <t>09.069.955.0001-70</t>
  </si>
  <si>
    <t xml:space="preserve"> GILCARLOS RODRIGUES CHAVES</t>
  </si>
  <si>
    <t>17.973.816.0001-02</t>
  </si>
  <si>
    <t>FEVEREIRO</t>
  </si>
  <si>
    <t>EVANDRO DE FREITAS BARRO</t>
  </si>
  <si>
    <t>510.732.773-72</t>
  </si>
  <si>
    <t>NFSe 145</t>
  </si>
  <si>
    <t>RPA 59</t>
  </si>
  <si>
    <t>MERCADINHO SÃO LUIZ</t>
  </si>
  <si>
    <t>03.720.882/0001-58</t>
  </si>
  <si>
    <t>MARÇO</t>
  </si>
  <si>
    <t>VALDENIA DUARTE SILVA 04864222320</t>
  </si>
  <si>
    <t>NFSe 164</t>
  </si>
  <si>
    <t>PFM COMERCIAL LTDA</t>
  </si>
  <si>
    <t>RPA 65</t>
  </si>
  <si>
    <t>CLEIANE MARIA RODRIGUES DA SILVA</t>
  </si>
  <si>
    <t>472.374.143-72</t>
  </si>
  <si>
    <t>RPA 66</t>
  </si>
  <si>
    <t>RPA 67</t>
  </si>
  <si>
    <t>RPA 68</t>
  </si>
  <si>
    <t>RPA 69</t>
  </si>
  <si>
    <t>NFSe 202</t>
  </si>
  <si>
    <t>RPA 70</t>
  </si>
  <si>
    <t>RPA 71</t>
  </si>
  <si>
    <t>NFSe 170</t>
  </si>
  <si>
    <t>UNIVERSIDADE FEDERAL DO CEARA</t>
  </si>
  <si>
    <t>07.272.636/0001-31</t>
  </si>
  <si>
    <t>NFSe 204</t>
  </si>
  <si>
    <t>NFSe 200</t>
  </si>
  <si>
    <t>NFSe 190</t>
  </si>
  <si>
    <t>NFSe 208</t>
  </si>
  <si>
    <t>Danfe 623</t>
  </si>
  <si>
    <t>NFSe 217</t>
  </si>
  <si>
    <t>NFSe 207</t>
  </si>
  <si>
    <t>Extrato 101036/275668</t>
  </si>
  <si>
    <t>NFSe 213</t>
  </si>
  <si>
    <t>NFSe 219</t>
  </si>
  <si>
    <t>NFSe 226</t>
  </si>
  <si>
    <t>NFSe 236</t>
  </si>
  <si>
    <t>DANFE 47879</t>
  </si>
  <si>
    <t>MAGAZINE LUIZA S/A</t>
  </si>
  <si>
    <t>47.960.950/0850-11</t>
  </si>
  <si>
    <t>NFSe 234</t>
  </si>
  <si>
    <t>STELO S.A.</t>
  </si>
  <si>
    <t>NFSe 227</t>
  </si>
  <si>
    <t>NFSe 250</t>
  </si>
  <si>
    <t>MAURICIO BENEGAS</t>
  </si>
  <si>
    <t>NFSe 259</t>
  </si>
  <si>
    <t>NFSe 248</t>
  </si>
  <si>
    <t>NFSe 249</t>
  </si>
  <si>
    <t>NFSe 274</t>
  </si>
  <si>
    <t>NFSe 279</t>
  </si>
  <si>
    <t>NFSe 270</t>
  </si>
  <si>
    <t>NFSe 287</t>
  </si>
  <si>
    <t>OI SA</t>
  </si>
  <si>
    <t>MARTA MARIA MARINHO CIRINO</t>
  </si>
  <si>
    <t>MARIA LUCIA GOMES FERREIRA</t>
  </si>
  <si>
    <t>Desbloqueio de depósito</t>
  </si>
  <si>
    <t>ANDREI GOMES SIMONASSI</t>
  </si>
  <si>
    <t>08.178.375/0001-58</t>
  </si>
  <si>
    <t>00.776.574/1021-53</t>
  </si>
  <si>
    <t>COSTA VIANA - SERVIÇOS DE CÓPIA LTDA</t>
  </si>
  <si>
    <t>04.698.717/0001-00</t>
  </si>
  <si>
    <t>SENDAS DISTRIBUIDORA S/A</t>
  </si>
  <si>
    <t>06.057.223/0223-02</t>
  </si>
  <si>
    <t>CABANA DEL PRIMO</t>
  </si>
  <si>
    <t>FORNECEDOR</t>
  </si>
  <si>
    <t>ESPECIFICAÇÃO DO BEM</t>
  </si>
  <si>
    <t>AQUISIÇÃO - LICITAÇÃO</t>
  </si>
  <si>
    <t>DATA</t>
  </si>
  <si>
    <t>DOC. FISCAL</t>
  </si>
  <si>
    <t>CNPJ</t>
  </si>
  <si>
    <t>DESCRIÇÃO</t>
  </si>
  <si>
    <t>UNIDADE RESPONSÁVEL</t>
  </si>
  <si>
    <t>VALOR</t>
  </si>
  <si>
    <t>Persiana Horizontal 25MM</t>
  </si>
  <si>
    <t>Total</t>
  </si>
  <si>
    <t>FINANCIADOR:</t>
  </si>
  <si>
    <t>CONTA CORRENTE 31.541-9</t>
  </si>
  <si>
    <t>PRESTAÇÃO DE CONTAS:</t>
  </si>
  <si>
    <t>(     ) PARCIAL</t>
  </si>
  <si>
    <t>Período</t>
  </si>
  <si>
    <t>Valor Aplicado no período</t>
  </si>
  <si>
    <t xml:space="preserve">Valor Resgatado no Período </t>
  </si>
  <si>
    <t>Rendimento Bruto</t>
  </si>
  <si>
    <t>Imposto de Renda / IOF</t>
  </si>
  <si>
    <t>Rendimento Líquido</t>
  </si>
  <si>
    <t>Nº COMPROVANTE DE PAGAMENTO</t>
  </si>
  <si>
    <t>DATA DO RECOLHIMENTO</t>
  </si>
  <si>
    <t>7.869.010/0001-78</t>
  </si>
  <si>
    <t>ANA TAMARA SOARES CARNEIRO</t>
  </si>
  <si>
    <t>RPA 72</t>
  </si>
  <si>
    <t>RPA 73</t>
  </si>
  <si>
    <t>RPA 75</t>
  </si>
  <si>
    <t>RPA 76</t>
  </si>
  <si>
    <t>RPA 77</t>
  </si>
  <si>
    <t>RPA 78</t>
  </si>
  <si>
    <t>RPA 79</t>
  </si>
  <si>
    <t>RPA 80</t>
  </si>
  <si>
    <t>RPA 81</t>
  </si>
  <si>
    <t>RPA 86</t>
  </si>
  <si>
    <t>RPA 85</t>
  </si>
  <si>
    <t>RPA 88</t>
  </si>
  <si>
    <t>RPA 90</t>
  </si>
  <si>
    <t>RPA 89</t>
  </si>
  <si>
    <t>RPA 91</t>
  </si>
  <si>
    <t>RPA 92</t>
  </si>
  <si>
    <t>RPA 93</t>
  </si>
  <si>
    <t>RPA 94</t>
  </si>
  <si>
    <t>RPA 96</t>
  </si>
  <si>
    <t>RPA 97</t>
  </si>
  <si>
    <t>RPA 98</t>
  </si>
  <si>
    <t>RPA 100</t>
  </si>
  <si>
    <t>RPA 101</t>
  </si>
  <si>
    <t>RPA 102</t>
  </si>
  <si>
    <t>081.306.043-53</t>
  </si>
  <si>
    <t>RPA 103</t>
  </si>
  <si>
    <t>165.474.203-10</t>
  </si>
  <si>
    <t>RPA 104</t>
  </si>
  <si>
    <t>055.566.163-61</t>
  </si>
  <si>
    <t>RPA 105</t>
  </si>
  <si>
    <t>624.203.303-82</t>
  </si>
  <si>
    <t>RPA 106</t>
  </si>
  <si>
    <t>RPA 107</t>
  </si>
  <si>
    <t>RPA 108</t>
  </si>
  <si>
    <t>RPA 109</t>
  </si>
  <si>
    <t>RPA 110</t>
  </si>
  <si>
    <t>RPA 111</t>
  </si>
  <si>
    <t>RPA 112</t>
  </si>
  <si>
    <t>RPA 113</t>
  </si>
  <si>
    <t>01/07/2023 a 31/07/2023</t>
  </si>
  <si>
    <t>01/08/2023 a 31/08/2023</t>
  </si>
  <si>
    <t>01/09/2023 a 29/09/2023</t>
  </si>
  <si>
    <t>01/10/2023 a 31/10/2023</t>
  </si>
  <si>
    <t>01/11/2023 a 30/11/2023</t>
  </si>
  <si>
    <t>01/12/2023 a 29/12/2023</t>
  </si>
  <si>
    <t>RPA 83</t>
  </si>
  <si>
    <t>RPA 84</t>
  </si>
  <si>
    <t>RPA74</t>
  </si>
  <si>
    <t>RPA82</t>
  </si>
  <si>
    <t>RPA 87</t>
  </si>
  <si>
    <t>RPA 95</t>
  </si>
  <si>
    <t>RPA 99</t>
  </si>
  <si>
    <t>RPA 114</t>
  </si>
  <si>
    <t>RPA115</t>
  </si>
  <si>
    <t>NFSe16370</t>
  </si>
  <si>
    <t>34.759.088/0001-41</t>
  </si>
  <si>
    <t>NFSe16674</t>
  </si>
  <si>
    <t>NF 6271</t>
  </si>
  <si>
    <t>NF 86</t>
  </si>
  <si>
    <t>RODRIGUO  ELOIA BANDEIRA</t>
  </si>
  <si>
    <t>04.144.932/0001-20</t>
  </si>
  <si>
    <t>NF 1310</t>
  </si>
  <si>
    <t>ALUMIPLACAS SHQ NOGUEIRA</t>
  </si>
  <si>
    <t>05.502.243/0001-41</t>
  </si>
  <si>
    <t>DANFE1804</t>
  </si>
  <si>
    <t>GIRASOL COM VAREJISTA</t>
  </si>
  <si>
    <t>35.206.865/0001-93</t>
  </si>
  <si>
    <t>TIQUETE 2490779870</t>
  </si>
  <si>
    <t>73.794.760/0001-91</t>
  </si>
  <si>
    <t>NF236</t>
  </si>
  <si>
    <t>NF238</t>
  </si>
  <si>
    <t>PERÍODO 12/04/2022 a 31/12/2023</t>
  </si>
  <si>
    <t>RESSARCIMENTO À FUNDAÇÃO</t>
  </si>
  <si>
    <t>AGENTE FINANCEIRO</t>
  </si>
  <si>
    <t>913.917.503-06</t>
  </si>
  <si>
    <t>CONTRATANTE</t>
  </si>
  <si>
    <t>TRANSF,EXTRATO BANCÁRIO</t>
  </si>
  <si>
    <t>76.535.764/0001-43</t>
  </si>
  <si>
    <t>76.535.764/0001-44</t>
  </si>
  <si>
    <t>14.625.224/0001-01</t>
  </si>
  <si>
    <t>BOLETO 33084700000484523</t>
  </si>
  <si>
    <t>DAM</t>
  </si>
  <si>
    <t>TED-Crédito em Conta</t>
  </si>
  <si>
    <t>Depósito bloquead.1d útil</t>
  </si>
  <si>
    <t>TED Transf.Eletr.Disponiv</t>
  </si>
  <si>
    <t>DOC-Mensalidade Escolar</t>
  </si>
  <si>
    <t>Transferência enviada</t>
  </si>
  <si>
    <t>Tar DOC/TED Eletrônico</t>
  </si>
  <si>
    <t>15.400,00*</t>
  </si>
  <si>
    <t>PESSOA JURÍDICA - Serviços Bancários</t>
  </si>
  <si>
    <t>RECEITA</t>
  </si>
  <si>
    <t>PATROCINADOR</t>
  </si>
  <si>
    <t>DÉBITO</t>
  </si>
  <si>
    <t>PESSOA JURÍDICA - Divulgação</t>
  </si>
  <si>
    <t xml:space="preserve">DOCENTE </t>
  </si>
  <si>
    <t>PESSOA FÍSICA - Atividade de Monitoria</t>
  </si>
  <si>
    <t>MONITOR</t>
  </si>
  <si>
    <t>SECRETÁRIA</t>
  </si>
  <si>
    <t>SECRETÁRIO</t>
  </si>
  <si>
    <t>RECEITA FEDERAL DO BRASIL</t>
  </si>
  <si>
    <t>INSS PATRONAL 05/2022</t>
  </si>
  <si>
    <t>DARF</t>
  </si>
  <si>
    <t>MONITORA</t>
  </si>
  <si>
    <t>INSS PATRONAL 06/2022</t>
  </si>
  <si>
    <t>INSS PATRONAL 07/2022</t>
  </si>
  <si>
    <t>RECOLHIMENTO INSS 08/2022</t>
  </si>
  <si>
    <t xml:space="preserve"> INSS PATRONAL 08/2022</t>
  </si>
  <si>
    <t>RECOLHIMENTO IRRF 08/2022</t>
  </si>
  <si>
    <t>MATERIAL DE CONSUMO - Material de Limpeza</t>
  </si>
  <si>
    <t>MATERIAL DE CONSUMO - Material de Expediente</t>
  </si>
  <si>
    <t>EXECUTOR</t>
  </si>
  <si>
    <t>INSS PATRONAL 09/2022</t>
  </si>
  <si>
    <t>RECOLHIMENTO INSS 09/2022</t>
  </si>
  <si>
    <t>MATERIAL DE CONSUMO - Consumíveis Diversos</t>
  </si>
  <si>
    <t>DISTRIBUIDORA DE ALIMENTOS FARTURA S/A</t>
  </si>
  <si>
    <t>CHEQUE</t>
  </si>
  <si>
    <t>MATERIAL DE CONSUMO - Gêneros de Alimentação</t>
  </si>
  <si>
    <t>14.000,00*</t>
  </si>
  <si>
    <t>RECOLHIMENTO INSS 10/2022</t>
  </si>
  <si>
    <t xml:space="preserve"> INSS PATRONAL 10/2022</t>
  </si>
  <si>
    <t>Cheque Liquidado</t>
  </si>
  <si>
    <t>ESTORNO</t>
  </si>
  <si>
    <t>PESQUISADOR</t>
  </si>
  <si>
    <t xml:space="preserve"> DISTRIBUIDORA DE ALIM ALBUQUERQUE LTDA</t>
  </si>
  <si>
    <t>PESSOA JURÍDICA - Serviços Gráficos</t>
  </si>
  <si>
    <t xml:space="preserve">03.539.462/0006-84 </t>
  </si>
  <si>
    <t>RECOLHIMENTO INSS 11/2022</t>
  </si>
  <si>
    <t>INSS PATRONAL 11/2022</t>
  </si>
  <si>
    <t>08.672.299/0001-32</t>
  </si>
  <si>
    <t>MH BRASILIA ADMINISTRADORA DE EMPREENDIMENTOS</t>
  </si>
  <si>
    <t>PESSOA JURÍDICA - Alimentação</t>
  </si>
  <si>
    <t xml:space="preserve">BOLETO </t>
  </si>
  <si>
    <t>TED Crédito em Conta</t>
  </si>
  <si>
    <t>RECOLHIMENTO INSS  05/2022</t>
  </si>
  <si>
    <t>RECOLHIMENTO IRRF  05/2022</t>
  </si>
  <si>
    <t>RECOLHIMENTO ISS 06/2022</t>
  </si>
  <si>
    <t>RECOLHIMENTO INSS  06/2022</t>
  </si>
  <si>
    <t>RECOLHIMENTO IRRF  06/2022</t>
  </si>
  <si>
    <t>RECOLHIMENTO INSS  07/2022</t>
  </si>
  <si>
    <t>RECOLHIMENTO IRRF  07/2022</t>
  </si>
  <si>
    <t>INSS PATRONAL 08/2022</t>
  </si>
  <si>
    <t>RECOLHIMENTO ISS  08/2022</t>
  </si>
  <si>
    <t>INSS PATRONAL 12/2022</t>
  </si>
  <si>
    <t>RECOLHIMENTO  ISS 01/2023</t>
  </si>
  <si>
    <t>INSS PATRONAL 01/2023</t>
  </si>
  <si>
    <t xml:space="preserve"> RECOLHIMENTO IRRF 01/2023</t>
  </si>
  <si>
    <t>GRU</t>
  </si>
  <si>
    <t>PESSOA FÍSICA - Atividades de Ensino</t>
  </si>
  <si>
    <t>PESSOA FÍSICA - Atividades de Apoio à Pesquisa</t>
  </si>
  <si>
    <t>PESSOA FÍSICA - Alimentação</t>
  </si>
  <si>
    <t>INSS PATRONAL 11/2023</t>
  </si>
  <si>
    <t>RECOLHIMENTO ISS  09/2022</t>
  </si>
  <si>
    <t>7.9 CONSUMÍVEIS DIVERSOS</t>
  </si>
  <si>
    <t>TOTAL</t>
  </si>
  <si>
    <t>OUTROS MATERIAIS PERMANENTES</t>
  </si>
  <si>
    <t>RECOLHIMENTO ISS 05/2022</t>
  </si>
  <si>
    <t>RECOLHIMENTO ISS 07/2022</t>
  </si>
  <si>
    <t>RECOLHIMENTO ISS 10/2022</t>
  </si>
  <si>
    <t>RECOLHIMENTO ISS 11/2022</t>
  </si>
  <si>
    <t>RECOLHIMENTO ISS 12/2022</t>
  </si>
  <si>
    <t>RECOLHIMENTO IRRF  11/2022</t>
  </si>
  <si>
    <t>RECOLHIMENTO INSS 12/2022</t>
  </si>
  <si>
    <t>RECOLHIMENTO  ISS 02/2023</t>
  </si>
  <si>
    <t>INSS PATRONAL 02/2023</t>
  </si>
  <si>
    <t>RECOLHIMENTO IRRF  02/2023</t>
  </si>
  <si>
    <t>INSS PATRONAL 03/2023</t>
  </si>
  <si>
    <t>RECOLHIMENTO  INSS 03/2023</t>
  </si>
  <si>
    <t>RECOLHIMENTO INSS 04/2023</t>
  </si>
  <si>
    <t>RECOLHIMENTO ISS 04/2023</t>
  </si>
  <si>
    <t>RECOLHIMENTO IRRF 04/2023</t>
  </si>
  <si>
    <t>INSS PATRONAL 04/2023</t>
  </si>
  <si>
    <t>RECOLHIMENTO ISS 05/2023</t>
  </si>
  <si>
    <t>RECOLHIMENTO IRRF  05/2023</t>
  </si>
  <si>
    <t>INSS PATRONAL 05/2023</t>
  </si>
  <si>
    <t>PESSOA JURÍDICA - Serviços Postais</t>
  </si>
  <si>
    <t>EMPRESA BRASILEIRA DE CORREIOS E TELÉGRAFOS</t>
  </si>
  <si>
    <t>RECOLHIMENTO ISS  06/2023</t>
  </si>
  <si>
    <t>RECOLHIMENTO IRRF  06/2023</t>
  </si>
  <si>
    <t>INSS PATRONAL 06/2023</t>
  </si>
  <si>
    <t>RECOLHIMENTO IRRF 07/2023</t>
  </si>
  <si>
    <t>RECOLHIMENTO ISS 07/2023</t>
  </si>
  <si>
    <t>RECOLHIMENTO INSS 07/2023</t>
  </si>
  <si>
    <t>INSS PATRONAL 07/2023</t>
  </si>
  <si>
    <t>RECOLHIMENTO ISS 08/2023</t>
  </si>
  <si>
    <t>RECOLHIMENTO INSS 09/2023</t>
  </si>
  <si>
    <t>RECOLHIMENTO INSS 08/2023</t>
  </si>
  <si>
    <t>RECOLHIMENTO IRRF 08/2023</t>
  </si>
  <si>
    <t>RECOLHIMENTO ISS 09/2023</t>
  </si>
  <si>
    <t>RECEITA BLOQUEADA</t>
  </si>
  <si>
    <t>RECOLHIMENTO IRRF 09/2023</t>
  </si>
  <si>
    <t>INSS PATRONAL 09/2023</t>
  </si>
  <si>
    <t>RECOLHIMENTO ISS 10/2023</t>
  </si>
  <si>
    <t>SEM VÍNCULO</t>
  </si>
  <si>
    <t>DEVOLUÇÃO DE RECEITA  DE OUTRO PROJETO</t>
  </si>
  <si>
    <t>INSS PATRONAL 10/2023</t>
  </si>
  <si>
    <t>RECOLHIMENTO ISS 11/2023</t>
  </si>
  <si>
    <t>DEVOLUÇAO DE PAG INDEVIDO  A AUGUSTO CESAR SOARES CARNEIRO</t>
  </si>
  <si>
    <t>09.082.161/0001-46</t>
  </si>
  <si>
    <t>LOJAS AMERICANAS S/A</t>
  </si>
  <si>
    <t>SILPLAST COMÉRCIO DE EMBALAGENS LTDA</t>
  </si>
  <si>
    <t xml:space="preserve">SUPER NIDOBOX SUPERMERCADO NIDOBOX LTDA </t>
  </si>
  <si>
    <t>01.740.627/0021-95</t>
  </si>
  <si>
    <t xml:space="preserve">RESSARCIMENTO À UFC </t>
  </si>
  <si>
    <t>SINDICATO DOS SERVIDORES FAZENDARIOS DO MUNICIPIO DE FORTALEZA (SINDIFAM)</t>
  </si>
  <si>
    <t>ASS DOS SERV OCUPANTES DO CARGO DE ANALISTA DE PLANEJ E GESTÃO DO MUN DE FORTALEZA - CEARA (APGFOR)</t>
  </si>
  <si>
    <t>RECEITA DE OUTRO PROJETO</t>
  </si>
  <si>
    <t>SINDICATO DOS TRABALHADORES EM EMPRESAS DO RAMO FINANCEIRO NO ESTADO DO CEARA (SINTRAFI)</t>
  </si>
  <si>
    <t>COBRANÇA</t>
  </si>
  <si>
    <t xml:space="preserve">RECEITA </t>
  </si>
  <si>
    <t>ASSOCIACAO DOS AUDITORES FISCAIS DA RECEITA ESTADUAL E DOS FISCAIS DA RECEITA ESTADUAL DO ESTADO DO CEARA (AUDITECE)</t>
  </si>
  <si>
    <t>NFSe 004</t>
  </si>
  <si>
    <t>NFSe 011</t>
  </si>
  <si>
    <t>NFSe 020</t>
  </si>
  <si>
    <t>NFSe 028</t>
  </si>
  <si>
    <t>NFSe 039</t>
  </si>
  <si>
    <t>NFSe 053</t>
  </si>
  <si>
    <t>NFSe 071</t>
  </si>
  <si>
    <t>NFSe 094</t>
  </si>
  <si>
    <t>NFSe 116</t>
  </si>
  <si>
    <t>NFSe 133</t>
  </si>
  <si>
    <t>NFSe 146</t>
  </si>
  <si>
    <t>NFSe 186</t>
  </si>
  <si>
    <t>NFSe 290</t>
  </si>
  <si>
    <t>NFSe 291</t>
  </si>
  <si>
    <t>NFSe 293</t>
  </si>
  <si>
    <t>NFSe 307</t>
  </si>
  <si>
    <t>NFSe 308</t>
  </si>
  <si>
    <t>NFSe 324</t>
  </si>
  <si>
    <t>NFSe 007</t>
  </si>
  <si>
    <t>NFSe 014</t>
  </si>
  <si>
    <t>NFSe 024</t>
  </si>
  <si>
    <t>NFSe 032</t>
  </si>
  <si>
    <t>NFSe 042</t>
  </si>
  <si>
    <t>NFSe 054</t>
  </si>
  <si>
    <t>NFSe 073</t>
  </si>
  <si>
    <t>NFSe 093</t>
  </si>
  <si>
    <t>NFSe118</t>
  </si>
  <si>
    <t>NFSe 139</t>
  </si>
  <si>
    <t>NFSe 210</t>
  </si>
  <si>
    <t>NFSe 295</t>
  </si>
  <si>
    <t>NFSe 322</t>
  </si>
  <si>
    <t>NFSe 345</t>
  </si>
  <si>
    <t>NFSe 371</t>
  </si>
  <si>
    <t>NFSe 006</t>
  </si>
  <si>
    <t>NFSe 013</t>
  </si>
  <si>
    <t>NFSe 022</t>
  </si>
  <si>
    <t>NFSe 031</t>
  </si>
  <si>
    <t>NFSe 041</t>
  </si>
  <si>
    <t>NFSe 055</t>
  </si>
  <si>
    <t>NFSe 072</t>
  </si>
  <si>
    <t>NFSe 095</t>
  </si>
  <si>
    <t>NFSe 117</t>
  </si>
  <si>
    <t>NFSe 129</t>
  </si>
  <si>
    <t>NFSe 147</t>
  </si>
  <si>
    <t>NFSe 187</t>
  </si>
  <si>
    <t>NFSe 188</t>
  </si>
  <si>
    <t>NFSe 209</t>
  </si>
  <si>
    <t>NFSe 228</t>
  </si>
  <si>
    <t>NFSe 251</t>
  </si>
  <si>
    <t>NFSe271</t>
  </si>
  <si>
    <t>NFSe 294</t>
  </si>
  <si>
    <t>NFSe 019</t>
  </si>
  <si>
    <t>NFSe 025</t>
  </si>
  <si>
    <t>NFSe029</t>
  </si>
  <si>
    <t>NFSe 043</t>
  </si>
  <si>
    <t>NFSe 048</t>
  </si>
  <si>
    <t>NFSe 074</t>
  </si>
  <si>
    <t>NFSe 102</t>
  </si>
  <si>
    <t>NFSe 121</t>
  </si>
  <si>
    <t>NFSe 134</t>
  </si>
  <si>
    <t>NFSe 160</t>
  </si>
  <si>
    <t>NFSe 300</t>
  </si>
  <si>
    <t>NFSe 335</t>
  </si>
  <si>
    <t>NFSe 358</t>
  </si>
  <si>
    <t>NFSe 373</t>
  </si>
  <si>
    <t>NFSe 037</t>
  </si>
  <si>
    <t>NFSe 362</t>
  </si>
  <si>
    <t>NFSe 323</t>
  </si>
  <si>
    <t>NFSe 303</t>
  </si>
  <si>
    <t>NFSe 285</t>
  </si>
  <si>
    <t>NFSe 352</t>
  </si>
  <si>
    <t>MATERIAL PERMANENTE- Computadores</t>
  </si>
  <si>
    <t>NFSe 349</t>
  </si>
  <si>
    <t>NFSe 351</t>
  </si>
  <si>
    <t>NFSe 369</t>
  </si>
  <si>
    <t>NFSe 363</t>
  </si>
  <si>
    <t>NFSe 383</t>
  </si>
  <si>
    <t>NFSe 321</t>
  </si>
  <si>
    <t>MATERIAL DE DISTRIBUIÇÃO</t>
  </si>
  <si>
    <t>FUNDACAO DE APOIO A CIENCIA, CULTURA, ESTUDOS E PESQUISAS (FACEP)-MESP 2023.2</t>
  </si>
  <si>
    <t>CRÉDITO</t>
  </si>
  <si>
    <t>PESSOA JURÍDICA - Hospedagem</t>
  </si>
  <si>
    <t>PESSOA FÍSICA - Atividades de Coordenação</t>
  </si>
  <si>
    <t>credito</t>
  </si>
  <si>
    <t>01.921.626/0001-22</t>
  </si>
  <si>
    <t>ACEP - ESPECIALIZAÇÃO EM AUDITORIA</t>
  </si>
  <si>
    <t xml:space="preserve"> ACEP -  ESPECIALIZAÇÃO EM AUDITORIA</t>
  </si>
  <si>
    <t>PESSOA FÍSICA - Atividade de Orientação e Avaliação</t>
  </si>
  <si>
    <t>NICOLINO TROMPIERI NETO</t>
  </si>
  <si>
    <t xml:space="preserve"> </t>
  </si>
  <si>
    <t>7.10 MATERIAL DE TIC (33903017)</t>
  </si>
  <si>
    <t>7.11 MATERIAL DE DISTRIBUIÇÃO</t>
  </si>
  <si>
    <t>7.3 MATERIAL QUIMICO (33903011)</t>
  </si>
  <si>
    <t>COLETA BANCO DE DADOS</t>
  </si>
  <si>
    <t>PESSOA FÍSICA - Atividades de Apoio Administrativo</t>
  </si>
  <si>
    <t>MONICA MARIA RODRIGUES FERNANDES</t>
  </si>
  <si>
    <t xml:space="preserve">PESSOA FÍSICA - Atividades de Apoio à Pesquisa </t>
  </si>
  <si>
    <t>PESSOA FÍSICA - Atividades de Pesquisa</t>
  </si>
  <si>
    <t>10.3 Atividades de Pesquisa</t>
  </si>
  <si>
    <t>10.1 Atividades de Coordenação</t>
  </si>
  <si>
    <t>ACEP ESPECIALIZAÇÂO EM AUDITORIA</t>
  </si>
  <si>
    <t>01.921.606/0001-22</t>
  </si>
  <si>
    <t>00.394.460/0375-76</t>
  </si>
  <si>
    <t>RECOLHIMENTO IRRF 09/2022</t>
  </si>
  <si>
    <t>RECOLHIMENTO IRRF 10/2022</t>
  </si>
  <si>
    <t>RECOLHIMENTO IRRF10/2023</t>
  </si>
  <si>
    <t>RECOLHIMENTO IRRF 12/2022</t>
  </si>
  <si>
    <t>RECOLHIMENTO ISS  NF EMITIDAS  04/2022</t>
  </si>
  <si>
    <t>RECOLHIMENTO ISS NF EMITIDAS  05/2022</t>
  </si>
  <si>
    <t>RECOLHIMENTO ISS  NF EMITIDAS  07/2022</t>
  </si>
  <si>
    <t>RECOLHIMENTO ISS  NF EMITIDAS  08/2022</t>
  </si>
  <si>
    <t>RECOLHIMENTO ISS NF EMITIDAS  09/2022</t>
  </si>
  <si>
    <t>RECOLHIMENTO ISS 03/2023</t>
  </si>
  <si>
    <t>RECOLHIMENTO ISS NF  EMITIDAS  06/2022</t>
  </si>
  <si>
    <t>12.1 INSS PATRONAL</t>
  </si>
  <si>
    <t>12.2 OUTRAS OBRIGACOES TRIBUTARIAS E CONTRIBUTIVAS (33904799)</t>
  </si>
  <si>
    <t>PESSOA JURÍDICA - Inscrição em Eventos</t>
  </si>
  <si>
    <t>ORIENTADOR</t>
  </si>
  <si>
    <t>324.299.323-34</t>
  </si>
  <si>
    <t>PESSOA FÍSICA - Atividades de Manutenção e Conserv de Bens Imóveis</t>
  </si>
  <si>
    <t>PESSOA JURÍDICA - Telefone</t>
  </si>
  <si>
    <t>APLICAÇÃO FINANCEIRA - CDB DI</t>
  </si>
  <si>
    <t>TRANSF DO CURSO ESP AUDITORIA</t>
  </si>
  <si>
    <t>ROGERIA CAVALCANTE CARNEIRO</t>
  </si>
  <si>
    <t>905.409.483-48</t>
  </si>
  <si>
    <t>RECOLHIMENTO  IRRF 11/2023</t>
  </si>
  <si>
    <t>PESSOA JURÍDICA - Manutenção e Conservação de Máq. e Equipamentos</t>
  </si>
  <si>
    <t>Computador</t>
  </si>
  <si>
    <t>Gelágua e Microondas</t>
  </si>
  <si>
    <t>VALOR TRANSFERIDO</t>
  </si>
  <si>
    <t>TED</t>
  </si>
  <si>
    <t>6.1.1 Bolsa de Pesquisador (X meses x VALOR bolsa)</t>
  </si>
  <si>
    <t xml:space="preserve">10.4 Atividades de Orientação e Avaliação </t>
  </si>
  <si>
    <t>10.5 Atividades de Apoio ao Ensino - Bolsista</t>
  </si>
  <si>
    <t>10.6 Atividades de Monitoria</t>
  </si>
  <si>
    <t>10.7 Atividades de Apoio à Pesquisa</t>
  </si>
  <si>
    <t>10.8 Manutenção de Máq. e Equipamentos</t>
  </si>
  <si>
    <t>10.9 Manutenção e Conservação de Bens Imóveis</t>
  </si>
  <si>
    <t>10.10 Alimentação</t>
  </si>
  <si>
    <t>10.11 Atividades de Apoio Administrativo</t>
  </si>
  <si>
    <t>10.12 Encargos e Impostos Retidos (ISS, INSS, IRRF)</t>
  </si>
  <si>
    <t>11.7 ALIMENTAÇÃO</t>
  </si>
  <si>
    <t>11.8 SERV. DE APOIO ADMIN., TÉCNICO E OPERACIONAL (33903979)</t>
  </si>
  <si>
    <t>11.9 MANUTENCAO E CONSERV. DE BENS IMOVEIS (33903916)</t>
  </si>
  <si>
    <t>11.10 MANUT. E CONSERV. DE MAQUINAS E EQUIPAMENTOS (33903917)</t>
  </si>
  <si>
    <t>11.11 TRANSPORTE</t>
  </si>
  <si>
    <t>11.12 TELEFONE</t>
  </si>
  <si>
    <t>11.13 DIVULGAÇÃO</t>
  </si>
  <si>
    <t>11.14 INSCRIÇÕES EM EVENTOS</t>
  </si>
  <si>
    <t>11.15  SERVIÇOS POSTAIS</t>
  </si>
  <si>
    <t>11.16 SERVIÇOS BANCÁRIOS</t>
  </si>
  <si>
    <t>ITEM</t>
  </si>
  <si>
    <t xml:space="preserve">17 RESERVA TÉCNICA </t>
  </si>
  <si>
    <t>VALOR DA GRU PAGO</t>
  </si>
  <si>
    <t>26/04/2023</t>
  </si>
  <si>
    <t>RESSARCIMENTO PAGO À UFC 31541 - 2022/2023</t>
  </si>
  <si>
    <t>RESSARCIMENTO PAGO A FACEP - 31541 2022/2023</t>
  </si>
  <si>
    <t>Depósito bloqueado 1d útil</t>
  </si>
  <si>
    <t>Cheque Compensado</t>
  </si>
  <si>
    <t>Ted-Mensalidade Escolar</t>
  </si>
  <si>
    <t>RECOLHIMENTO INSS 03/2023</t>
  </si>
  <si>
    <t xml:space="preserve">CRÉDITO FOI  R$ 12.600 PORÉM R$ 4.200,00  É DO PROJETO 32.454-X </t>
  </si>
  <si>
    <t xml:space="preserve">RECEITA DO PROJETO 32.454-X </t>
  </si>
  <si>
    <t>RECOLHIMENTO INSS 05/2023</t>
  </si>
  <si>
    <t>RECOLHIMENTO INSS 06/2023</t>
  </si>
  <si>
    <t>RECOLHIMENTO INSS 10/2023</t>
  </si>
  <si>
    <t>RECOLHIMENTO INSS 11/2023</t>
  </si>
  <si>
    <t>RECOLHIMENTO INSS 01/2023</t>
  </si>
  <si>
    <t>RECOLHIMENTO INSS 02/2023</t>
  </si>
  <si>
    <t>DEMONSTRATIVO DE RENDIMENTO DE APLICAÇÃO FINANCEIRA - CDB DI</t>
  </si>
  <si>
    <t>AQUISIÇÃO DE MATERIAL PERMANENETE</t>
  </si>
  <si>
    <t>RELAÇÃO DE PAGAMENTOS</t>
  </si>
  <si>
    <t>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</si>
</sst>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#,##0.00_ ;[Red]\-#,##0.00\ "/>
    <numFmt numFmtId="167" formatCode="_-* #,##0.00_-;\-* #,##0.00_-;_-* &quot;-&quot;??_-;_-@"/>
    <numFmt numFmtId="168" formatCode="_-* #,##0_-;\-* #,##0_-;_-* &quot;-&quot;??_-;_-@_-"/>
    <numFmt numFmtId="169" formatCode="#,##0.00_ ;\-#,##0.00\ "/>
  </numFmts>
  <fonts count="29" x14ac:knownFonts="1">
    <font>
      <sz val="11"/>
      <color theme="1"/>
      <name val="Arial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8"/>
      <name val="Arial"/>
      <family val="2"/>
      <scheme val="minor"/>
    </font>
    <font>
      <sz val="9"/>
      <name val="Arial Narrow"/>
      <family val="2"/>
    </font>
    <font>
      <sz val="11"/>
      <color theme="1"/>
      <name val="Arial"/>
      <family val="2"/>
      <scheme val="minor"/>
    </font>
    <font>
      <sz val="9"/>
      <color rgb="FF000000"/>
      <name val="Arial Narrow"/>
      <family val="2"/>
    </font>
    <font>
      <sz val="9"/>
      <color rgb="FF0000FF"/>
      <name val="Arial Narrow"/>
      <family val="2"/>
    </font>
    <font>
      <sz val="9"/>
      <color rgb="FFFF0000"/>
      <name val="Arial Narrow"/>
      <family val="2"/>
    </font>
    <font>
      <sz val="9"/>
      <color rgb="FF0070C0"/>
      <name val="Arial Narrow"/>
      <family val="2"/>
    </font>
    <font>
      <b/>
      <sz val="9"/>
      <color rgb="FF000000"/>
      <name val="Arial Narrow"/>
      <family val="2"/>
    </font>
    <font>
      <sz val="9"/>
      <name val="Arial"/>
      <family val="2"/>
    </font>
    <font>
      <sz val="9"/>
      <color theme="1"/>
      <name val="Arial"/>
      <family val="2"/>
      <scheme val="minor"/>
    </font>
    <font>
      <b/>
      <sz val="9"/>
      <color theme="0"/>
      <name val="Arial Narrow"/>
      <family val="2"/>
    </font>
    <font>
      <u/>
      <sz val="11"/>
      <color theme="10"/>
      <name val="Arial"/>
      <family val="2"/>
      <scheme val="minor"/>
    </font>
    <font>
      <sz val="9"/>
      <name val="Arial"/>
      <family val="2"/>
      <scheme val="minor"/>
    </font>
    <font>
      <b/>
      <sz val="9"/>
      <name val="Arial Narrow"/>
      <family val="2"/>
    </font>
    <font>
      <b/>
      <sz val="14"/>
      <color theme="0"/>
      <name val="Arial Narrow"/>
      <family val="2"/>
    </font>
    <font>
      <sz val="11"/>
      <name val="Arial Narrow"/>
      <family val="2"/>
    </font>
    <font>
      <sz val="9"/>
      <color rgb="FF040C28"/>
      <name val="Arial Narrow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color theme="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rgb="FF9CC2E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DEEAF6"/>
      </patternFill>
    </fill>
    <fill>
      <patternFill patternType="solid">
        <fgColor theme="2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4" fontId="24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0" fontId="1" fillId="0" borderId="8" xfId="0" applyFont="1" applyBorder="1"/>
    <xf numFmtId="0" fontId="1" fillId="0" borderId="9" xfId="0" applyFont="1" applyBorder="1"/>
    <xf numFmtId="166" fontId="5" fillId="0" borderId="15" xfId="0" applyNumberFormat="1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166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167" fontId="6" fillId="0" borderId="15" xfId="0" applyNumberFormat="1" applyFont="1" applyBorder="1"/>
    <xf numFmtId="0" fontId="10" fillId="0" borderId="15" xfId="0" applyFont="1" applyBorder="1" applyAlignment="1">
      <alignment horizontal="center"/>
    </xf>
    <xf numFmtId="168" fontId="10" fillId="0" borderId="15" xfId="1" applyNumberFormat="1" applyFont="1" applyBorder="1"/>
    <xf numFmtId="4" fontId="11" fillId="0" borderId="15" xfId="0" applyNumberFormat="1" applyFont="1" applyBorder="1"/>
    <xf numFmtId="0" fontId="10" fillId="0" borderId="15" xfId="0" applyFont="1" applyBorder="1"/>
    <xf numFmtId="4" fontId="11" fillId="0" borderId="15" xfId="0" applyNumberFormat="1" applyFont="1" applyBorder="1" applyAlignment="1">
      <alignment horizontal="right"/>
    </xf>
    <xf numFmtId="0" fontId="12" fillId="0" borderId="15" xfId="0" applyFont="1" applyBorder="1"/>
    <xf numFmtId="4" fontId="12" fillId="0" borderId="15" xfId="0" applyNumberFormat="1" applyFont="1" applyBorder="1"/>
    <xf numFmtId="168" fontId="10" fillId="0" borderId="15" xfId="1" applyNumberFormat="1" applyFont="1" applyBorder="1" applyAlignment="1">
      <alignment horizontal="center"/>
    </xf>
    <xf numFmtId="168" fontId="10" fillId="0" borderId="15" xfId="1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4" fontId="12" fillId="0" borderId="16" xfId="0" applyNumberFormat="1" applyFont="1" applyBorder="1"/>
    <xf numFmtId="0" fontId="6" fillId="0" borderId="16" xfId="0" applyFont="1" applyBorder="1"/>
    <xf numFmtId="0" fontId="10" fillId="0" borderId="16" xfId="0" applyFont="1" applyBorder="1"/>
    <xf numFmtId="168" fontId="6" fillId="0" borderId="15" xfId="1" applyNumberFormat="1" applyFont="1" applyBorder="1"/>
    <xf numFmtId="0" fontId="6" fillId="0" borderId="17" xfId="0" applyFont="1" applyBorder="1"/>
    <xf numFmtId="168" fontId="6" fillId="0" borderId="15" xfId="1" applyNumberFormat="1" applyFont="1" applyFill="1" applyBorder="1" applyAlignment="1">
      <alignment horizontal="center" vertical="center"/>
    </xf>
    <xf numFmtId="0" fontId="10" fillId="0" borderId="4" xfId="0" applyFont="1" applyBorder="1"/>
    <xf numFmtId="166" fontId="12" fillId="0" borderId="15" xfId="0" applyNumberFormat="1" applyFont="1" applyBorder="1" applyAlignment="1">
      <alignment horizontal="right" vertical="center"/>
    </xf>
    <xf numFmtId="168" fontId="6" fillId="0" borderId="15" xfId="1" applyNumberFormat="1" applyFont="1" applyBorder="1" applyAlignment="1">
      <alignment horizontal="center" vertical="center"/>
    </xf>
    <xf numFmtId="166" fontId="13" fillId="0" borderId="15" xfId="0" applyNumberFormat="1" applyFont="1" applyBorder="1" applyAlignment="1">
      <alignment horizontal="right" vertical="center"/>
    </xf>
    <xf numFmtId="166" fontId="6" fillId="0" borderId="15" xfId="0" applyNumberFormat="1" applyFont="1" applyBorder="1" applyAlignment="1">
      <alignment horizontal="right" vertical="center"/>
    </xf>
    <xf numFmtId="166" fontId="11" fillId="0" borderId="15" xfId="0" applyNumberFormat="1" applyFont="1" applyBorder="1" applyAlignment="1">
      <alignment horizontal="right" vertical="center"/>
    </xf>
    <xf numFmtId="166" fontId="11" fillId="0" borderId="15" xfId="0" applyNumberFormat="1" applyFont="1" applyBorder="1" applyAlignment="1">
      <alignment vertical="center"/>
    </xf>
    <xf numFmtId="166" fontId="12" fillId="0" borderId="15" xfId="0" applyNumberFormat="1" applyFont="1" applyBorder="1" applyAlignment="1">
      <alignment horizontal="right"/>
    </xf>
    <xf numFmtId="167" fontId="11" fillId="0" borderId="15" xfId="0" applyNumberFormat="1" applyFont="1" applyBorder="1" applyAlignment="1">
      <alignment horizontal="right" vertical="center"/>
    </xf>
    <xf numFmtId="166" fontId="11" fillId="0" borderId="15" xfId="0" applyNumberFormat="1" applyFont="1" applyBorder="1" applyAlignment="1">
      <alignment horizontal="right"/>
    </xf>
    <xf numFmtId="43" fontId="12" fillId="0" borderId="15" xfId="1" applyFont="1" applyBorder="1"/>
    <xf numFmtId="2" fontId="12" fillId="0" borderId="15" xfId="0" applyNumberFormat="1" applyFont="1" applyBorder="1"/>
    <xf numFmtId="43" fontId="6" fillId="0" borderId="15" xfId="0" applyNumberFormat="1" applyFont="1" applyBorder="1"/>
    <xf numFmtId="0" fontId="6" fillId="3" borderId="15" xfId="0" applyFont="1" applyFill="1" applyBorder="1" applyAlignment="1">
      <alignment horizontal="center" vertical="center" wrapText="1"/>
    </xf>
    <xf numFmtId="0" fontId="6" fillId="0" borderId="0" xfId="0" applyFont="1"/>
    <xf numFmtId="4" fontId="8" fillId="0" borderId="15" xfId="0" applyNumberFormat="1" applyFont="1" applyBorder="1"/>
    <xf numFmtId="4" fontId="6" fillId="0" borderId="15" xfId="0" applyNumberFormat="1" applyFont="1" applyBorder="1"/>
    <xf numFmtId="0" fontId="6" fillId="0" borderId="15" xfId="0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168" fontId="10" fillId="0" borderId="15" xfId="1" applyNumberFormat="1" applyFont="1" applyFill="1" applyBorder="1"/>
    <xf numFmtId="4" fontId="20" fillId="0" borderId="15" xfId="0" applyNumberFormat="1" applyFont="1" applyBorder="1"/>
    <xf numFmtId="43" fontId="11" fillId="0" borderId="15" xfId="1" applyFont="1" applyBorder="1"/>
    <xf numFmtId="43" fontId="11" fillId="0" borderId="15" xfId="1" applyFont="1" applyBorder="1" applyAlignment="1">
      <alignment horizontal="right" vertical="center"/>
    </xf>
    <xf numFmtId="43" fontId="11" fillId="0" borderId="15" xfId="1" applyFont="1" applyBorder="1" applyAlignment="1">
      <alignment vertical="center"/>
    </xf>
    <xf numFmtId="43" fontId="11" fillId="0" borderId="15" xfId="1" applyFont="1" applyFill="1" applyBorder="1"/>
    <xf numFmtId="167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67" fontId="6" fillId="0" borderId="17" xfId="0" applyNumberFormat="1" applyFont="1" applyBorder="1" applyAlignment="1">
      <alignment horizontal="center" vertical="center"/>
    </xf>
    <xf numFmtId="166" fontId="11" fillId="0" borderId="17" xfId="0" applyNumberFormat="1" applyFont="1" applyBorder="1" applyAlignment="1">
      <alignment horizontal="right" vertical="center"/>
    </xf>
    <xf numFmtId="43" fontId="6" fillId="0" borderId="17" xfId="0" applyNumberFormat="1" applyFont="1" applyBorder="1"/>
    <xf numFmtId="43" fontId="12" fillId="0" borderId="15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2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2" fontId="10" fillId="0" borderId="15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center"/>
    </xf>
    <xf numFmtId="166" fontId="12" fillId="3" borderId="15" xfId="0" applyNumberFormat="1" applyFont="1" applyFill="1" applyBorder="1" applyAlignment="1">
      <alignment horizontal="right" vertical="center"/>
    </xf>
    <xf numFmtId="166" fontId="20" fillId="0" borderId="15" xfId="0" applyNumberFormat="1" applyFont="1" applyBorder="1" applyAlignment="1">
      <alignment horizontal="center" vertical="center"/>
    </xf>
    <xf numFmtId="166" fontId="8" fillId="0" borderId="15" xfId="0" applyNumberFormat="1" applyFont="1" applyBorder="1" applyAlignment="1">
      <alignment horizontal="right" vertical="center"/>
    </xf>
    <xf numFmtId="166" fontId="20" fillId="0" borderId="15" xfId="0" applyNumberFormat="1" applyFont="1" applyBorder="1" applyAlignment="1">
      <alignment horizontal="right" vertical="center"/>
    </xf>
    <xf numFmtId="0" fontId="8" fillId="0" borderId="15" xfId="0" applyFont="1" applyBorder="1"/>
    <xf numFmtId="0" fontId="8" fillId="0" borderId="17" xfId="0" applyFont="1" applyBorder="1"/>
    <xf numFmtId="43" fontId="8" fillId="0" borderId="15" xfId="0" applyNumberFormat="1" applyFont="1" applyBorder="1"/>
    <xf numFmtId="4" fontId="12" fillId="0" borderId="0" xfId="0" applyNumberFormat="1" applyFont="1"/>
    <xf numFmtId="43" fontId="12" fillId="0" borderId="15" xfId="1" applyFont="1" applyBorder="1" applyAlignment="1">
      <alignment horizontal="right"/>
    </xf>
    <xf numFmtId="43" fontId="12" fillId="0" borderId="18" xfId="1" applyFont="1" applyBorder="1" applyAlignment="1">
      <alignment horizontal="right"/>
    </xf>
    <xf numFmtId="4" fontId="12" fillId="3" borderId="15" xfId="0" applyNumberFormat="1" applyFont="1" applyFill="1" applyBorder="1"/>
    <xf numFmtId="43" fontId="12" fillId="3" borderId="15" xfId="1" applyFont="1" applyFill="1" applyBorder="1"/>
    <xf numFmtId="166" fontId="6" fillId="0" borderId="15" xfId="0" applyNumberFormat="1" applyFont="1" applyBorder="1"/>
    <xf numFmtId="0" fontId="6" fillId="0" borderId="22" xfId="0" applyFont="1" applyBorder="1"/>
    <xf numFmtId="0" fontId="10" fillId="0" borderId="0" xfId="0" applyFont="1" applyAlignment="1">
      <alignment horizontal="center"/>
    </xf>
    <xf numFmtId="0" fontId="19" fillId="0" borderId="0" xfId="2" applyFont="1" applyFill="1" applyBorder="1" applyAlignment="1">
      <alignment horizontal="center"/>
    </xf>
    <xf numFmtId="4" fontId="11" fillId="0" borderId="0" xfId="0" applyNumberFormat="1" applyFont="1"/>
    <xf numFmtId="166" fontId="5" fillId="4" borderId="15" xfId="0" applyNumberFormat="1" applyFont="1" applyFill="1" applyBorder="1" applyAlignment="1">
      <alignment horizontal="center" vertical="center"/>
    </xf>
    <xf numFmtId="43" fontId="12" fillId="3" borderId="15" xfId="1" applyFont="1" applyFill="1" applyBorder="1" applyAlignment="1">
      <alignment horizontal="right"/>
    </xf>
    <xf numFmtId="43" fontId="12" fillId="3" borderId="18" xfId="1" applyFont="1" applyFill="1" applyBorder="1" applyAlignment="1">
      <alignment horizontal="right"/>
    </xf>
    <xf numFmtId="43" fontId="0" fillId="0" borderId="0" xfId="0" applyNumberFormat="1"/>
    <xf numFmtId="0" fontId="2" fillId="0" borderId="0" xfId="0" applyFont="1"/>
    <xf numFmtId="0" fontId="25" fillId="0" borderId="0" xfId="0" applyFont="1"/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14" fontId="3" fillId="0" borderId="15" xfId="0" applyNumberFormat="1" applyFont="1" applyBorder="1"/>
    <xf numFmtId="0" fontId="3" fillId="0" borderId="15" xfId="0" applyFont="1" applyBorder="1"/>
    <xf numFmtId="164" fontId="3" fillId="0" borderId="15" xfId="0" applyNumberFormat="1" applyFont="1" applyBorder="1"/>
    <xf numFmtId="0" fontId="3" fillId="0" borderId="19" xfId="0" applyFont="1" applyBorder="1"/>
    <xf numFmtId="0" fontId="2" fillId="0" borderId="21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0" fontId="26" fillId="0" borderId="0" xfId="0" applyFont="1"/>
    <xf numFmtId="0" fontId="14" fillId="0" borderId="10" xfId="0" applyFont="1" applyBorder="1" applyAlignment="1">
      <alignment horizontal="left" vertical="center"/>
    </xf>
    <xf numFmtId="0" fontId="6" fillId="0" borderId="11" xfId="0" applyFont="1" applyBorder="1"/>
    <xf numFmtId="0" fontId="5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/>
    <xf numFmtId="0" fontId="5" fillId="0" borderId="28" xfId="0" applyFont="1" applyBorder="1" applyAlignment="1">
      <alignment horizontal="left" vertical="center"/>
    </xf>
    <xf numFmtId="14" fontId="6" fillId="0" borderId="29" xfId="0" applyNumberFormat="1" applyFont="1" applyBorder="1" applyAlignment="1">
      <alignment horizontal="left" vertical="center"/>
    </xf>
    <xf numFmtId="0" fontId="6" fillId="0" borderId="29" xfId="0" applyFont="1" applyBorder="1"/>
    <xf numFmtId="0" fontId="6" fillId="0" borderId="30" xfId="0" applyFont="1" applyBorder="1"/>
    <xf numFmtId="0" fontId="5" fillId="5" borderId="15" xfId="0" applyFont="1" applyFill="1" applyBorder="1"/>
    <xf numFmtId="0" fontId="8" fillId="6" borderId="15" xfId="0" applyFont="1" applyFill="1" applyBorder="1"/>
    <xf numFmtId="0" fontId="6" fillId="3" borderId="15" xfId="0" applyFont="1" applyFill="1" applyBorder="1" applyAlignment="1">
      <alignment horizontal="center" vertical="center"/>
    </xf>
    <xf numFmtId="4" fontId="6" fillId="3" borderId="15" xfId="0" applyNumberFormat="1" applyFont="1" applyFill="1" applyBorder="1"/>
    <xf numFmtId="1" fontId="6" fillId="3" borderId="15" xfId="0" applyNumberFormat="1" applyFont="1" applyFill="1" applyBorder="1" applyAlignment="1">
      <alignment horizontal="center"/>
    </xf>
    <xf numFmtId="169" fontId="8" fillId="3" borderId="15" xfId="0" applyNumberFormat="1" applyFont="1" applyFill="1" applyBorder="1" applyAlignment="1">
      <alignment horizontal="right" vertical="center"/>
    </xf>
    <xf numFmtId="0" fontId="6" fillId="3" borderId="15" xfId="0" applyFont="1" applyFill="1" applyBorder="1"/>
    <xf numFmtId="14" fontId="6" fillId="3" borderId="15" xfId="0" applyNumberFormat="1" applyFont="1" applyFill="1" applyBorder="1"/>
    <xf numFmtId="43" fontId="6" fillId="3" borderId="15" xfId="1" applyFont="1" applyFill="1" applyBorder="1"/>
    <xf numFmtId="43" fontId="5" fillId="3" borderId="15" xfId="1" applyFont="1" applyFill="1" applyBorder="1"/>
    <xf numFmtId="0" fontId="5" fillId="3" borderId="15" xfId="0" applyFont="1" applyFill="1" applyBorder="1"/>
    <xf numFmtId="168" fontId="10" fillId="0" borderId="15" xfId="1" applyNumberFormat="1" applyFont="1" applyFill="1" applyBorder="1" applyAlignment="1">
      <alignment vertical="center"/>
    </xf>
    <xf numFmtId="0" fontId="17" fillId="8" borderId="15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 wrapText="1"/>
    </xf>
    <xf numFmtId="1" fontId="6" fillId="3" borderId="17" xfId="0" applyNumberFormat="1" applyFont="1" applyFill="1" applyBorder="1" applyAlignment="1">
      <alignment horizontal="center"/>
    </xf>
    <xf numFmtId="3" fontId="6" fillId="3" borderId="20" xfId="0" applyNumberFormat="1" applyFont="1" applyFill="1" applyBorder="1" applyAlignment="1">
      <alignment horizontal="center"/>
    </xf>
    <xf numFmtId="49" fontId="6" fillId="3" borderId="20" xfId="0" applyNumberFormat="1" applyFont="1" applyFill="1" applyBorder="1" applyAlignment="1">
      <alignment horizontal="center"/>
    </xf>
    <xf numFmtId="4" fontId="6" fillId="3" borderId="20" xfId="0" applyNumberFormat="1" applyFont="1" applyFill="1" applyBorder="1"/>
    <xf numFmtId="0" fontId="6" fillId="3" borderId="15" xfId="0" applyFont="1" applyFill="1" applyBorder="1" applyAlignment="1">
      <alignment horizontal="center"/>
    </xf>
    <xf numFmtId="0" fontId="17" fillId="7" borderId="15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 wrapText="1"/>
    </xf>
    <xf numFmtId="0" fontId="5" fillId="0" borderId="0" xfId="0" applyFont="1"/>
    <xf numFmtId="0" fontId="5" fillId="9" borderId="18" xfId="0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horizontal="center" vertical="center" wrapText="1"/>
    </xf>
    <xf numFmtId="0" fontId="5" fillId="9" borderId="32" xfId="0" applyFont="1" applyFill="1" applyBorder="1" applyAlignment="1">
      <alignment horizontal="center" vertical="center" wrapText="1"/>
    </xf>
    <xf numFmtId="4" fontId="6" fillId="3" borderId="19" xfId="0" applyNumberFormat="1" applyFont="1" applyFill="1" applyBorder="1"/>
    <xf numFmtId="2" fontId="6" fillId="3" borderId="15" xfId="0" applyNumberFormat="1" applyFont="1" applyFill="1" applyBorder="1"/>
    <xf numFmtId="2" fontId="6" fillId="3" borderId="19" xfId="0" applyNumberFormat="1" applyFont="1" applyFill="1" applyBorder="1"/>
    <xf numFmtId="43" fontId="5" fillId="3" borderId="19" xfId="1" applyFont="1" applyFill="1" applyBorder="1"/>
    <xf numFmtId="2" fontId="5" fillId="3" borderId="15" xfId="0" applyNumberFormat="1" applyFont="1" applyFill="1" applyBorder="1"/>
    <xf numFmtId="4" fontId="5" fillId="3" borderId="15" xfId="0" applyNumberFormat="1" applyFont="1" applyFill="1" applyBorder="1"/>
    <xf numFmtId="166" fontId="5" fillId="4" borderId="15" xfId="0" applyNumberFormat="1" applyFont="1" applyFill="1" applyBorder="1" applyAlignment="1">
      <alignment horizontal="center" vertical="center" wrapText="1"/>
    </xf>
    <xf numFmtId="168" fontId="10" fillId="3" borderId="15" xfId="1" applyNumberFormat="1" applyFont="1" applyFill="1" applyBorder="1"/>
    <xf numFmtId="0" fontId="10" fillId="3" borderId="15" xfId="0" applyFont="1" applyFill="1" applyBorder="1" applyAlignment="1">
      <alignment horizontal="center"/>
    </xf>
    <xf numFmtId="167" fontId="6" fillId="3" borderId="15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 wrapText="1"/>
    </xf>
    <xf numFmtId="2" fontId="12" fillId="3" borderId="15" xfId="0" applyNumberFormat="1" applyFont="1" applyFill="1" applyBorder="1"/>
    <xf numFmtId="168" fontId="10" fillId="3" borderId="15" xfId="1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4" fontId="12" fillId="3" borderId="0" xfId="0" applyNumberFormat="1" applyFont="1" applyFill="1"/>
    <xf numFmtId="0" fontId="12" fillId="3" borderId="15" xfId="0" applyFont="1" applyFill="1" applyBorder="1"/>
    <xf numFmtId="4" fontId="12" fillId="3" borderId="16" xfId="0" applyNumberFormat="1" applyFont="1" applyFill="1" applyBorder="1"/>
    <xf numFmtId="0" fontId="10" fillId="3" borderId="0" xfId="0" applyFont="1" applyFill="1" applyAlignment="1">
      <alignment horizontal="center"/>
    </xf>
    <xf numFmtId="168" fontId="6" fillId="3" borderId="15" xfId="1" applyNumberFormat="1" applyFont="1" applyFill="1" applyBorder="1"/>
    <xf numFmtId="0" fontId="19" fillId="3" borderId="0" xfId="2" applyFont="1" applyFill="1" applyBorder="1" applyAlignment="1">
      <alignment horizontal="center"/>
    </xf>
    <xf numFmtId="168" fontId="6" fillId="3" borderId="15" xfId="1" applyNumberFormat="1" applyFont="1" applyFill="1" applyBorder="1" applyAlignment="1">
      <alignment horizontal="center" vertical="center"/>
    </xf>
    <xf numFmtId="166" fontId="6" fillId="3" borderId="15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/>
    </xf>
    <xf numFmtId="2" fontId="10" fillId="3" borderId="15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2" fontId="12" fillId="0" borderId="16" xfId="0" applyNumberFormat="1" applyFont="1" applyBorder="1"/>
    <xf numFmtId="2" fontId="12" fillId="3" borderId="16" xfId="0" applyNumberFormat="1" applyFont="1" applyFill="1" applyBorder="1"/>
    <xf numFmtId="0" fontId="16" fillId="0" borderId="0" xfId="0" applyFont="1"/>
    <xf numFmtId="0" fontId="14" fillId="0" borderId="24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6" fillId="0" borderId="15" xfId="0" applyNumberFormat="1" applyFont="1" applyBorder="1"/>
    <xf numFmtId="44" fontId="6" fillId="0" borderId="15" xfId="3" applyFont="1" applyFill="1" applyBorder="1"/>
    <xf numFmtId="43" fontId="11" fillId="0" borderId="0" xfId="0" applyNumberFormat="1" applyFont="1"/>
    <xf numFmtId="0" fontId="6" fillId="0" borderId="15" xfId="0" applyFont="1" applyBorder="1" applyAlignment="1">
      <alignment wrapText="1"/>
    </xf>
    <xf numFmtId="164" fontId="5" fillId="0" borderId="3" xfId="0" applyNumberFormat="1" applyFont="1" applyBorder="1"/>
    <xf numFmtId="164" fontId="6" fillId="0" borderId="15" xfId="0" applyNumberFormat="1" applyFont="1" applyBorder="1" applyAlignment="1">
      <alignment wrapText="1"/>
    </xf>
    <xf numFmtId="0" fontId="6" fillId="0" borderId="15" xfId="0" applyFont="1" applyBorder="1" applyAlignment="1">
      <alignment horizontal="left"/>
    </xf>
    <xf numFmtId="44" fontId="6" fillId="0" borderId="0" xfId="0" applyNumberFormat="1" applyFont="1"/>
    <xf numFmtId="43" fontId="6" fillId="0" borderId="0" xfId="1" applyFont="1" applyFill="1"/>
    <xf numFmtId="43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44" fontId="6" fillId="0" borderId="0" xfId="3" applyFont="1" applyFill="1"/>
    <xf numFmtId="0" fontId="8" fillId="0" borderId="0" xfId="0" applyFont="1"/>
    <xf numFmtId="164" fontId="8" fillId="0" borderId="0" xfId="0" applyNumberFormat="1" applyFont="1"/>
    <xf numFmtId="2" fontId="12" fillId="3" borderId="4" xfId="0" applyNumberFormat="1" applyFont="1" applyFill="1" applyBorder="1"/>
    <xf numFmtId="0" fontId="17" fillId="8" borderId="15" xfId="0" applyFont="1" applyFill="1" applyBorder="1"/>
    <xf numFmtId="164" fontId="17" fillId="8" borderId="15" xfId="0" applyNumberFormat="1" applyFont="1" applyFill="1" applyBorder="1"/>
    <xf numFmtId="0" fontId="5" fillId="6" borderId="15" xfId="0" applyFont="1" applyFill="1" applyBorder="1"/>
    <xf numFmtId="164" fontId="5" fillId="6" borderId="15" xfId="0" applyNumberFormat="1" applyFont="1" applyFill="1" applyBorder="1"/>
    <xf numFmtId="164" fontId="6" fillId="3" borderId="15" xfId="0" applyNumberFormat="1" applyFont="1" applyFill="1" applyBorder="1"/>
    <xf numFmtId="44" fontId="6" fillId="3" borderId="15" xfId="3" applyFont="1" applyFill="1" applyBorder="1"/>
    <xf numFmtId="0" fontId="6" fillId="3" borderId="15" xfId="0" applyFont="1" applyFill="1" applyBorder="1" applyAlignment="1">
      <alignment horizontal="left"/>
    </xf>
    <xf numFmtId="44" fontId="8" fillId="3" borderId="15" xfId="3" applyFont="1" applyFill="1" applyBorder="1" applyAlignment="1">
      <alignment horizontal="right" vertical="center"/>
    </xf>
    <xf numFmtId="2" fontId="12" fillId="0" borderId="4" xfId="0" applyNumberFormat="1" applyFont="1" applyBorder="1"/>
    <xf numFmtId="0" fontId="5" fillId="6" borderId="15" xfId="0" applyFont="1" applyFill="1" applyBorder="1" applyAlignment="1">
      <alignment horizontal="left"/>
    </xf>
    <xf numFmtId="0" fontId="16" fillId="6" borderId="15" xfId="0" applyFont="1" applyFill="1" applyBorder="1"/>
    <xf numFmtId="0" fontId="15" fillId="6" borderId="15" xfId="0" applyFont="1" applyFill="1" applyBorder="1"/>
    <xf numFmtId="0" fontId="14" fillId="0" borderId="15" xfId="0" applyFont="1" applyBorder="1" applyAlignment="1">
      <alignment horizontal="center"/>
    </xf>
    <xf numFmtId="0" fontId="15" fillId="0" borderId="15" xfId="0" applyFont="1" applyBorder="1"/>
    <xf numFmtId="0" fontId="5" fillId="6" borderId="15" xfId="0" applyFont="1" applyFill="1" applyBorder="1" applyAlignment="1">
      <alignment horizontal="left" wrapText="1"/>
    </xf>
    <xf numFmtId="0" fontId="5" fillId="10" borderId="16" xfId="0" applyFont="1" applyFill="1" applyBorder="1" applyAlignment="1">
      <alignment horizontal="left"/>
    </xf>
    <xf numFmtId="0" fontId="5" fillId="10" borderId="33" xfId="0" applyFont="1" applyFill="1" applyBorder="1" applyAlignment="1">
      <alignment horizontal="left"/>
    </xf>
    <xf numFmtId="0" fontId="5" fillId="10" borderId="19" xfId="0" applyFont="1" applyFill="1" applyBorder="1" applyAlignment="1">
      <alignment horizontal="left"/>
    </xf>
    <xf numFmtId="0" fontId="5" fillId="6" borderId="16" xfId="0" applyFont="1" applyFill="1" applyBorder="1" applyAlignment="1">
      <alignment horizontal="left"/>
    </xf>
    <xf numFmtId="0" fontId="5" fillId="6" borderId="33" xfId="0" applyFont="1" applyFill="1" applyBorder="1" applyAlignment="1">
      <alignment horizontal="left"/>
    </xf>
    <xf numFmtId="0" fontId="5" fillId="6" borderId="19" xfId="0" applyFont="1" applyFill="1" applyBorder="1" applyAlignment="1">
      <alignment horizontal="left"/>
    </xf>
    <xf numFmtId="0" fontId="17" fillId="8" borderId="16" xfId="0" applyFont="1" applyFill="1" applyBorder="1" applyAlignment="1">
      <alignment horizontal="left"/>
    </xf>
    <xf numFmtId="0" fontId="17" fillId="8" borderId="33" xfId="0" applyFont="1" applyFill="1" applyBorder="1" applyAlignment="1">
      <alignment horizontal="left"/>
    </xf>
    <xf numFmtId="0" fontId="17" fillId="8" borderId="19" xfId="0" applyFont="1" applyFill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/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/>
    <xf numFmtId="0" fontId="28" fillId="8" borderId="15" xfId="0" applyFont="1" applyFill="1" applyBorder="1" applyAlignment="1">
      <alignment horizontal="center" vertical="center"/>
    </xf>
    <xf numFmtId="0" fontId="27" fillId="8" borderId="15" xfId="0" applyFont="1" applyFill="1" applyBorder="1"/>
    <xf numFmtId="0" fontId="21" fillId="2" borderId="5" xfId="0" applyFont="1" applyFill="1" applyBorder="1" applyAlignment="1">
      <alignment horizontal="center" vertical="center"/>
    </xf>
    <xf numFmtId="0" fontId="22" fillId="0" borderId="6" xfId="0" applyFont="1" applyBorder="1"/>
    <xf numFmtId="0" fontId="22" fillId="0" borderId="7" xfId="0" applyFont="1" applyBorder="1"/>
    <xf numFmtId="0" fontId="6" fillId="0" borderId="12" xfId="0" applyFont="1" applyBorder="1" applyAlignment="1">
      <alignment horizontal="left" vertical="center"/>
    </xf>
    <xf numFmtId="0" fontId="8" fillId="0" borderId="13" xfId="0" applyFont="1" applyBorder="1"/>
    <xf numFmtId="0" fontId="5" fillId="5" borderId="15" xfId="0" applyFont="1" applyFill="1" applyBorder="1" applyAlignment="1">
      <alignment horizontal="center"/>
    </xf>
    <xf numFmtId="0" fontId="8" fillId="6" borderId="15" xfId="0" applyFont="1" applyFill="1" applyBorder="1"/>
  </cellXfs>
  <cellStyles count="4">
    <cellStyle name="Hiperlink" xfId="2" builtinId="8"/>
    <cellStyle name="Moeda" xfId="3" builtinId="4"/>
    <cellStyle name="Normal" xfId="0" builtinId="0"/>
    <cellStyle name="Vírgula" xfId="1" builtinId="3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Arial Narrow"/>
        <family val="2"/>
        <scheme val="none"/>
      </font>
      <numFmt numFmtId="166" formatCode="#,##0.00_ ;[Red]\-#,##0.00\ 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7" formatCode="_-* #,##0.00_-;\-* #,##0.00_-;_-* &quot;-&quot;??_-;_-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FF"/>
        <name val="Arial Narrow"/>
        <family val="2"/>
        <scheme val="none"/>
      </font>
      <numFmt numFmtId="166" formatCode="#,##0.00_ ;[Red]\-#,##0.00\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167" formatCode="_-* #,##0.00_-;\-* #,##0.00_-;_-* &quot;-&quot;??_-;_-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5" defaultTableStyle="TableStyleMedium2" defaultPivotStyle="PivotStyleLight16">
    <tableStyle name="CONCILIAÇÃO-style" pivot="0" count="4" xr9:uid="{00000000-0011-0000-FFFF-FFFF00000000}">
      <tableStyleElement type="headerRow" dxfId="59"/>
      <tableStyleElement type="totalRow" dxfId="58"/>
      <tableStyleElement type="firstRowStripe" dxfId="57"/>
      <tableStyleElement type="secondRowStripe" dxfId="56"/>
    </tableStyle>
    <tableStyle name="RELAÇÃO DE PAGAMENTOS-style" pivot="0" count="3" xr9:uid="{00000000-0011-0000-FFFF-FFFF01000000}">
      <tableStyleElement type="headerRow" dxfId="55"/>
      <tableStyleElement type="firstRowStripe" dxfId="54"/>
      <tableStyleElement type="secondRowStripe" dxfId="53"/>
    </tableStyle>
    <tableStyle name="RELAÇÃO DE BENS-style" pivot="0" count="4" xr9:uid="{00000000-0011-0000-FFFF-FFFF02000000}">
      <tableStyleElement type="headerRow" dxfId="52"/>
      <tableStyleElement type="totalRow" dxfId="51"/>
      <tableStyleElement type="firstRowStripe" dxfId="50"/>
      <tableStyleElement type="secondRowStripe" dxfId="49"/>
    </tableStyle>
    <tableStyle name="VALOR REPASSADO A UFC-style" pivot="0" count="4" xr9:uid="{00000000-0011-0000-FFFF-FFFF03000000}">
      <tableStyleElement type="headerRow" dxfId="48"/>
      <tableStyleElement type="totalRow" dxfId="47"/>
      <tableStyleElement type="firstRowStripe" dxfId="46"/>
      <tableStyleElement type="secondRowStripe" dxfId="45"/>
    </tableStyle>
    <tableStyle name="RELATÓRIO DE VIAGENS-style" pivot="0" count="3" xr9:uid="{00000000-0011-0000-FFFF-FFFF04000000}">
      <tableStyleElement type="headerRow" dxfId="44"/>
      <tableStyleElement type="firstRowStripe" dxfId="43"/>
      <tableStyleElement type="secondRowStripe" dxfId="42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N463" totalsRowCount="1" headerRowDxfId="41" dataDxfId="40" totalsRowDxfId="39">
  <autoFilter ref="A2:N462" xr:uid="{00000000-000C-0000-FFFF-FFFF00000000}">
    <filterColumn colId="1">
      <filters>
        <filter val="RECEITA"/>
      </filters>
    </filterColumn>
    <filterColumn colId="5">
      <customFilters>
        <customFilter operator="notEqual" val=" "/>
      </customFilters>
    </filterColumn>
  </autoFilter>
  <tableColumns count="14">
    <tableColumn id="1" xr3:uid="{00000000-0010-0000-0000-000001000000}" name="item" dataDxfId="38" totalsRowDxfId="13"/>
    <tableColumn id="2" xr3:uid="{00000000-0010-0000-0000-000002000000}" name="Rubrica" dataDxfId="37" totalsRowDxfId="12"/>
    <tableColumn id="3" xr3:uid="{00000000-0010-0000-0000-000003000000}" name="Doc Bco" dataDxfId="36" totalsRowDxfId="11"/>
    <tableColumn id="4" xr3:uid="{00000000-0010-0000-0000-000004000000}" name="DIA" dataDxfId="35" totalsRowDxfId="10"/>
    <tableColumn id="5" xr3:uid="{00000000-0010-0000-0000-000005000000}" name="Mês" dataDxfId="34" totalsRowDxfId="9"/>
    <tableColumn id="6" xr3:uid="{00000000-0010-0000-0000-000006000000}" name="Ano" dataDxfId="33" totalsRowDxfId="8"/>
    <tableColumn id="8" xr3:uid="{00000000-0010-0000-0000-000008000000}" name="NF/Recibo" dataDxfId="32" totalsRowDxfId="7"/>
    <tableColumn id="9" xr3:uid="{00000000-0010-0000-0000-000009000000}" name="Favorecido/Forn." dataDxfId="31" totalsRowDxfId="6"/>
    <tableColumn id="10" xr3:uid="{00000000-0010-0000-0000-00000A000000}" name="Vínculo com o Projeto" dataDxfId="30" totalsRowDxfId="5"/>
    <tableColumn id="11" xr3:uid="{00000000-0010-0000-0000-00000B000000}" name="OBSERVAÇÃO" dataDxfId="29" totalsRowDxfId="4"/>
    <tableColumn id="12" xr3:uid="{00000000-0010-0000-0000-00000C000000}" name="CPF/CNPJ" dataDxfId="28" totalsRowDxfId="3"/>
    <tableColumn id="13" xr3:uid="{00000000-0010-0000-0000-00000D000000}" name="Crédito" totalsRowFunction="sum" dataDxfId="27" totalsRowDxfId="2"/>
    <tableColumn id="14" xr3:uid="{00000000-0010-0000-0000-00000E000000}" name="Débito" dataDxfId="26" totalsRowDxfId="1"/>
    <tableColumn id="15" xr3:uid="{00000000-0010-0000-0000-00000F000000}" name="Saldo" dataDxfId="25" totalsRowDxfId="0"/>
  </tableColumns>
  <tableStyleInfo name="CONCILIAÇÃO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:G7" headerRowDxfId="24" totalsRowDxfId="21" headerRowBorderDxfId="23" tableBorderDxfId="22">
  <tableColumns count="7">
    <tableColumn id="1" xr3:uid="{00000000-0010-0000-0200-000001000000}" name="AQUISIÇÃO - LICITAÇÃO" dataDxfId="20"/>
    <tableColumn id="2" xr3:uid="{00000000-0010-0000-0200-000002000000}" name="DATA" dataDxfId="19"/>
    <tableColumn id="3" xr3:uid="{00000000-0010-0000-0200-000003000000}" name="DOC. FISCAL" dataDxfId="18"/>
    <tableColumn id="4" xr3:uid="{00000000-0010-0000-0200-000004000000}" name="CNPJ" dataDxfId="17"/>
    <tableColumn id="5" xr3:uid="{00000000-0010-0000-0200-000005000000}" name="DESCRIÇÃO" dataDxfId="16"/>
    <tableColumn id="6" xr3:uid="{00000000-0010-0000-0200-000006000000}" name="UNIDADE RESPONSÁVEL" dataDxfId="15"/>
    <tableColumn id="7" xr3:uid="{00000000-0010-0000-0200-000007000000}" name="VALOR" dataDxfId="14"/>
  </tableColumns>
  <tableStyleInfo name="RELAÇÃO DE BEN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npj.biz/0817837500015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npj.biz/08178375000158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1"/>
  <sheetViews>
    <sheetView zoomScale="136" zoomScaleNormal="136" workbookViewId="0">
      <selection activeCell="C8" sqref="C8"/>
    </sheetView>
  </sheetViews>
  <sheetFormatPr defaultColWidth="12.625" defaultRowHeight="15" customHeight="1" x14ac:dyDescent="0.2"/>
  <cols>
    <col min="1" max="1" width="53.5" style="182" customWidth="1"/>
    <col min="2" max="3" width="15.875" style="182" customWidth="1"/>
    <col min="4" max="4" width="1.625" style="182" customWidth="1"/>
    <col min="5" max="6" width="12.625" style="182" hidden="1"/>
    <col min="7" max="7" width="14.875" style="182" customWidth="1"/>
    <col min="8" max="8" width="11.375" style="182" bestFit="1" customWidth="1"/>
    <col min="9" max="9" width="8.625" style="182" customWidth="1"/>
    <col min="10" max="10" width="10.125" style="182" customWidth="1"/>
    <col min="11" max="24" width="8.625" style="182" customWidth="1"/>
    <col min="25" max="16384" width="12.625" style="182"/>
  </cols>
  <sheetData>
    <row r="1" spans="1:24" ht="15" customHeight="1" x14ac:dyDescent="0.25">
      <c r="A1" s="217" t="s">
        <v>0</v>
      </c>
      <c r="B1" s="218"/>
      <c r="C1" s="21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4" ht="12.75" customHeight="1" x14ac:dyDescent="0.25">
      <c r="A2" s="183" t="s">
        <v>1</v>
      </c>
      <c r="B2" s="184"/>
      <c r="C2" s="185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4" ht="12.75" customHeight="1" x14ac:dyDescent="0.25">
      <c r="A3" s="186" t="s">
        <v>2</v>
      </c>
      <c r="B3" s="187"/>
      <c r="C3" s="18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4" ht="12.75" customHeight="1" x14ac:dyDescent="0.25">
      <c r="A4" s="186" t="s">
        <v>3</v>
      </c>
      <c r="B4" s="187"/>
      <c r="C4" s="18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4" ht="12.75" customHeight="1" x14ac:dyDescent="0.25">
      <c r="A5" s="205" t="s">
        <v>4</v>
      </c>
      <c r="B5" s="206" t="s">
        <v>5</v>
      </c>
      <c r="C5" s="206" t="s">
        <v>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4" ht="12.75" customHeight="1" x14ac:dyDescent="0.25">
      <c r="A6" s="205" t="s">
        <v>6</v>
      </c>
      <c r="B6" s="206" t="s">
        <v>7</v>
      </c>
      <c r="C6" s="206" t="s">
        <v>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4" ht="12.75" customHeight="1" x14ac:dyDescent="0.25">
      <c r="A7" s="14" t="s">
        <v>9</v>
      </c>
      <c r="B7" s="189">
        <v>1569160</v>
      </c>
      <c r="C7" s="190">
        <v>1215978</v>
      </c>
      <c r="D7" s="48"/>
      <c r="E7" s="48"/>
      <c r="F7" s="48"/>
      <c r="G7" s="191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1:24" ht="12.75" customHeight="1" x14ac:dyDescent="0.25">
      <c r="A8" s="14" t="s">
        <v>10</v>
      </c>
      <c r="B8" s="189">
        <v>0</v>
      </c>
      <c r="C8" s="189">
        <v>0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spans="1:24" ht="12.75" customHeight="1" x14ac:dyDescent="0.25">
      <c r="A9" s="14" t="s">
        <v>11</v>
      </c>
      <c r="B9" s="189">
        <v>0</v>
      </c>
      <c r="C9" s="189">
        <v>0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1:24" ht="12.75" customHeight="1" x14ac:dyDescent="0.25">
      <c r="A10" s="205" t="s">
        <v>12</v>
      </c>
      <c r="B10" s="206">
        <f>SUM(B7:B9)</f>
        <v>1569160</v>
      </c>
      <c r="C10" s="206">
        <f>SUM(C7:C9)</f>
        <v>1215978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</row>
    <row r="11" spans="1:24" ht="12.75" customHeight="1" x14ac:dyDescent="0.25">
      <c r="A11" s="205" t="s">
        <v>13</v>
      </c>
      <c r="B11" s="206" t="s">
        <v>7</v>
      </c>
      <c r="C11" s="206" t="s">
        <v>8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</row>
    <row r="12" spans="1:24" ht="12.75" customHeight="1" x14ac:dyDescent="0.25">
      <c r="A12" s="219" t="s">
        <v>14</v>
      </c>
      <c r="B12" s="216"/>
      <c r="C12" s="216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ht="12" customHeight="1" x14ac:dyDescent="0.25">
      <c r="A13" s="14" t="s">
        <v>15</v>
      </c>
      <c r="B13" s="189">
        <v>0</v>
      </c>
      <c r="C13" s="189">
        <v>0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ht="12.75" hidden="1" customHeight="1" x14ac:dyDescent="0.25">
      <c r="A14" s="14" t="s">
        <v>16</v>
      </c>
      <c r="B14" s="189">
        <v>0</v>
      </c>
      <c r="C14" s="189">
        <v>0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ht="12.75" hidden="1" customHeight="1" x14ac:dyDescent="0.25">
      <c r="A15" s="14" t="s">
        <v>17</v>
      </c>
      <c r="B15" s="189">
        <v>0</v>
      </c>
      <c r="C15" s="189">
        <v>0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ht="12.75" customHeight="1" x14ac:dyDescent="0.25">
      <c r="A16" s="14" t="s">
        <v>18</v>
      </c>
      <c r="B16" s="189">
        <v>0</v>
      </c>
      <c r="C16" s="189">
        <v>0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ht="12.75" customHeight="1" x14ac:dyDescent="0.25">
      <c r="A17" s="207" t="s">
        <v>19</v>
      </c>
      <c r="B17" s="208">
        <f>SUM(B13:B16)</f>
        <v>0</v>
      </c>
      <c r="C17" s="208">
        <f>SUM(C13:C16)</f>
        <v>0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1:24" ht="12.75" customHeight="1" x14ac:dyDescent="0.25">
      <c r="A18" s="219" t="s">
        <v>20</v>
      </c>
      <c r="B18" s="216"/>
      <c r="C18" s="216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 ht="12" customHeight="1" x14ac:dyDescent="0.25">
      <c r="A19" s="14" t="s">
        <v>21</v>
      </c>
      <c r="B19" s="189">
        <v>0</v>
      </c>
      <c r="C19" s="189">
        <v>0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:24" ht="12" customHeight="1" x14ac:dyDescent="0.25">
      <c r="A20" s="14" t="s">
        <v>22</v>
      </c>
      <c r="B20" s="189">
        <v>0</v>
      </c>
      <c r="C20" s="189">
        <v>0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 ht="12" customHeight="1" x14ac:dyDescent="0.25">
      <c r="A21" s="14" t="s">
        <v>23</v>
      </c>
      <c r="B21" s="189">
        <v>0</v>
      </c>
      <c r="C21" s="189">
        <v>0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24" ht="14.25" customHeight="1" x14ac:dyDescent="0.25">
      <c r="A22" s="207" t="s">
        <v>24</v>
      </c>
      <c r="B22" s="208">
        <f>SUM(B19:B21)</f>
        <v>0</v>
      </c>
      <c r="C22" s="208">
        <f>SUM(C19:C21)</f>
        <v>0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ht="14.25" customHeight="1" x14ac:dyDescent="0.25">
      <c r="A23" s="219" t="s">
        <v>25</v>
      </c>
      <c r="B23" s="216"/>
      <c r="C23" s="216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1:24" ht="12.75" customHeight="1" x14ac:dyDescent="0.25">
      <c r="A24" s="220" t="s">
        <v>26</v>
      </c>
      <c r="B24" s="221"/>
      <c r="C24" s="222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4" ht="14.25" customHeight="1" x14ac:dyDescent="0.25">
      <c r="A25" s="192" t="s">
        <v>652</v>
      </c>
      <c r="B25" s="189">
        <v>0</v>
      </c>
      <c r="C25" s="189">
        <v>0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1:24" ht="12.75" customHeight="1" x14ac:dyDescent="0.25">
      <c r="A26" s="220" t="s">
        <v>27</v>
      </c>
      <c r="B26" s="221"/>
      <c r="C26" s="222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1:24" ht="14.25" customHeight="1" x14ac:dyDescent="0.25">
      <c r="A27" s="192" t="s">
        <v>28</v>
      </c>
      <c r="B27" s="189">
        <v>0</v>
      </c>
      <c r="C27" s="189">
        <v>0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1:24" ht="14.25" customHeight="1" x14ac:dyDescent="0.25">
      <c r="A28" s="192" t="s">
        <v>29</v>
      </c>
      <c r="B28" s="189">
        <v>0</v>
      </c>
      <c r="C28" s="189">
        <v>0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 ht="14.25" customHeight="1" x14ac:dyDescent="0.25">
      <c r="A29" s="192" t="s">
        <v>30</v>
      </c>
      <c r="B29" s="189">
        <v>0</v>
      </c>
      <c r="C29" s="189">
        <v>0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 ht="14.25" customHeight="1" x14ac:dyDescent="0.25">
      <c r="A30" s="192" t="s">
        <v>31</v>
      </c>
      <c r="B30" s="189">
        <v>0</v>
      </c>
      <c r="C30" s="189">
        <v>0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4" ht="12.75" customHeight="1" x14ac:dyDescent="0.25">
      <c r="A31" s="207" t="s">
        <v>32</v>
      </c>
      <c r="B31" s="208">
        <f>SUM(B25,B27:B30)</f>
        <v>0</v>
      </c>
      <c r="C31" s="208">
        <f>SUM(C25,C27:C30)</f>
        <v>0</v>
      </c>
      <c r="D31" s="193">
        <f>SUM(D25,D27:D30)</f>
        <v>0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4" ht="12.75" customHeight="1" x14ac:dyDescent="0.25">
      <c r="A32" s="214" t="s">
        <v>33</v>
      </c>
      <c r="B32" s="216"/>
      <c r="C32" s="216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1:24" ht="14.25" customHeight="1" x14ac:dyDescent="0.25">
      <c r="A33" s="14" t="s">
        <v>34</v>
      </c>
      <c r="B33" s="189">
        <v>0</v>
      </c>
      <c r="C33" s="189">
        <v>0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1:24" ht="14.25" customHeight="1" x14ac:dyDescent="0.25">
      <c r="A34" s="14" t="s">
        <v>35</v>
      </c>
      <c r="B34" s="189">
        <v>0</v>
      </c>
      <c r="C34" s="189">
        <v>3483.11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1:24" ht="14.25" customHeight="1" x14ac:dyDescent="0.25">
      <c r="A35" s="14" t="s">
        <v>613</v>
      </c>
      <c r="B35" s="189">
        <v>0</v>
      </c>
      <c r="C35" s="189">
        <v>0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1:24" ht="14.25" customHeight="1" x14ac:dyDescent="0.25">
      <c r="A36" s="14" t="s">
        <v>36</v>
      </c>
      <c r="B36" s="189">
        <v>8000</v>
      </c>
      <c r="C36" s="189">
        <v>4800.03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1:24" ht="14.25" customHeight="1" x14ac:dyDescent="0.25">
      <c r="A37" s="14" t="s">
        <v>37</v>
      </c>
      <c r="B37" s="189">
        <v>8000</v>
      </c>
      <c r="C37" s="189">
        <v>2482.65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1:24" ht="14.25" customHeight="1" x14ac:dyDescent="0.25">
      <c r="A38" s="14" t="s">
        <v>38</v>
      </c>
      <c r="B38" s="189">
        <v>0</v>
      </c>
      <c r="C38" s="18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1:24" ht="14.25" customHeight="1" x14ac:dyDescent="0.25">
      <c r="A39" s="14" t="s">
        <v>39</v>
      </c>
      <c r="B39" s="189">
        <v>0</v>
      </c>
      <c r="C39" s="18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1:24" ht="14.25" customHeight="1" x14ac:dyDescent="0.25">
      <c r="A40" s="14" t="s">
        <v>40</v>
      </c>
      <c r="B40" s="189">
        <v>0</v>
      </c>
      <c r="C40" s="18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1:24" ht="14.25" customHeight="1" x14ac:dyDescent="0.25">
      <c r="A41" s="14" t="s">
        <v>463</v>
      </c>
      <c r="B41" s="189">
        <v>8000</v>
      </c>
      <c r="C41" s="189">
        <v>2900.96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1:24" ht="14.25" customHeight="1" x14ac:dyDescent="0.25">
      <c r="A42" s="14" t="s">
        <v>611</v>
      </c>
      <c r="B42" s="189">
        <v>0</v>
      </c>
      <c r="C42" s="18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1:24" ht="14.25" customHeight="1" x14ac:dyDescent="0.25">
      <c r="A43" s="14" t="s">
        <v>612</v>
      </c>
      <c r="B43" s="189">
        <v>0</v>
      </c>
      <c r="C43" s="194">
        <v>571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24" ht="12.75" customHeight="1" x14ac:dyDescent="0.25">
      <c r="A44" s="208" t="s">
        <v>41</v>
      </c>
      <c r="B44" s="208">
        <f>SUM(B33:B43)</f>
        <v>24000</v>
      </c>
      <c r="C44" s="208">
        <f>SUM(C33:C43)</f>
        <v>14237.75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1:24" ht="12.75" customHeight="1" x14ac:dyDescent="0.25">
      <c r="A45" s="214" t="s">
        <v>42</v>
      </c>
      <c r="B45" s="215"/>
      <c r="C45" s="21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1:24" ht="12.75" customHeight="1" x14ac:dyDescent="0.25">
      <c r="A46" s="195" t="s">
        <v>43</v>
      </c>
      <c r="B46" s="189">
        <v>4500</v>
      </c>
      <c r="C46" s="189">
        <v>0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spans="1:24" ht="12.75" customHeight="1" x14ac:dyDescent="0.25">
      <c r="A47" s="195" t="s">
        <v>44</v>
      </c>
      <c r="B47" s="189">
        <v>6000</v>
      </c>
      <c r="C47" s="189">
        <v>0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1:24" ht="12.75" customHeight="1" x14ac:dyDescent="0.25">
      <c r="A48" s="207" t="s">
        <v>45</v>
      </c>
      <c r="B48" s="208">
        <f>SUM(B46:B47)</f>
        <v>10500</v>
      </c>
      <c r="C48" s="208">
        <f>SUM(C46:C47)</f>
        <v>0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1:24" ht="12.75" customHeight="1" x14ac:dyDescent="0.25">
      <c r="A49" s="214" t="s">
        <v>46</v>
      </c>
      <c r="B49" s="216"/>
      <c r="C49" s="216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1:24" ht="12.75" customHeight="1" x14ac:dyDescent="0.25">
      <c r="A50" s="14" t="s">
        <v>47</v>
      </c>
      <c r="B50" s="189">
        <v>2000</v>
      </c>
      <c r="C50" s="189">
        <v>0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1:24" ht="12.75" customHeight="1" x14ac:dyDescent="0.25">
      <c r="A51" s="14" t="s">
        <v>48</v>
      </c>
      <c r="B51" s="189">
        <v>0</v>
      </c>
      <c r="C51" s="189">
        <v>0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1:24" ht="12.75" customHeight="1" x14ac:dyDescent="0.25">
      <c r="A52" s="14" t="s">
        <v>49</v>
      </c>
      <c r="B52" s="189">
        <v>0</v>
      </c>
      <c r="C52" s="189">
        <v>0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spans="1:24" ht="12.75" customHeight="1" x14ac:dyDescent="0.25">
      <c r="A53" s="14" t="s">
        <v>50</v>
      </c>
      <c r="B53" s="189">
        <v>6000</v>
      </c>
      <c r="C53" s="189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1:24" ht="12.75" customHeight="1" x14ac:dyDescent="0.25">
      <c r="A54" s="207" t="s">
        <v>51</v>
      </c>
      <c r="B54" s="208">
        <f>SUM(B50:B53)</f>
        <v>8000</v>
      </c>
      <c r="C54" s="208">
        <f>SUM(C50:C53)</f>
        <v>0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1:24" ht="12.75" customHeight="1" x14ac:dyDescent="0.25">
      <c r="A55" s="214" t="s">
        <v>52</v>
      </c>
      <c r="B55" s="215"/>
      <c r="C55" s="215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1:24" ht="12.75" customHeight="1" x14ac:dyDescent="0.25">
      <c r="A56" s="14" t="s">
        <v>620</v>
      </c>
      <c r="B56" s="189">
        <v>60000</v>
      </c>
      <c r="C56" s="189">
        <v>45970.02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1:24" ht="12.75" customHeight="1" x14ac:dyDescent="0.25">
      <c r="A57" s="14" t="s">
        <v>53</v>
      </c>
      <c r="B57" s="189">
        <v>104000</v>
      </c>
      <c r="C57" s="189">
        <v>75413.2</v>
      </c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1:24" ht="12.75" customHeight="1" x14ac:dyDescent="0.25">
      <c r="A58" s="14" t="s">
        <v>619</v>
      </c>
      <c r="B58" s="189">
        <v>0</v>
      </c>
      <c r="C58" s="189">
        <f>29811.7+5310</f>
        <v>35121.699999999997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1:24" ht="12.75" customHeight="1" x14ac:dyDescent="0.25">
      <c r="A59" s="14" t="s">
        <v>653</v>
      </c>
      <c r="B59" s="189">
        <v>127500</v>
      </c>
      <c r="C59" s="189">
        <v>13919.96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  <row r="60" spans="1:24" ht="12.75" customHeight="1" x14ac:dyDescent="0.25">
      <c r="A60" s="14" t="s">
        <v>654</v>
      </c>
      <c r="B60" s="189">
        <v>15600</v>
      </c>
      <c r="C60" s="189">
        <v>0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</row>
    <row r="61" spans="1:24" ht="12.75" customHeight="1" x14ac:dyDescent="0.25">
      <c r="A61" s="14" t="s">
        <v>655</v>
      </c>
      <c r="B61" s="189">
        <v>7000</v>
      </c>
      <c r="C61" s="189">
        <v>4032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</row>
    <row r="62" spans="1:24" ht="12.75" customHeight="1" x14ac:dyDescent="0.25">
      <c r="A62" s="14" t="s">
        <v>656</v>
      </c>
      <c r="B62" s="189">
        <v>500000</v>
      </c>
      <c r="C62" s="189">
        <v>27900.720000000001</v>
      </c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</row>
    <row r="63" spans="1:24" ht="12.75" customHeight="1" x14ac:dyDescent="0.25">
      <c r="A63" s="14" t="s">
        <v>657</v>
      </c>
      <c r="B63" s="189">
        <v>0</v>
      </c>
      <c r="C63" s="189">
        <v>0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</row>
    <row r="64" spans="1:24" ht="12.75" customHeight="1" x14ac:dyDescent="0.25">
      <c r="A64" s="14" t="s">
        <v>658</v>
      </c>
      <c r="B64" s="189">
        <v>0</v>
      </c>
      <c r="C64" s="189">
        <v>3024</v>
      </c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</row>
    <row r="65" spans="1:24" ht="12.75" customHeight="1" x14ac:dyDescent="0.25">
      <c r="A65" s="14" t="s">
        <v>659</v>
      </c>
      <c r="B65" s="189">
        <v>0</v>
      </c>
      <c r="C65" s="189">
        <v>1755.6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</row>
    <row r="66" spans="1:24" ht="12.75" customHeight="1" x14ac:dyDescent="0.25">
      <c r="A66" s="14" t="s">
        <v>660</v>
      </c>
      <c r="B66" s="189">
        <v>157296</v>
      </c>
      <c r="C66" s="189">
        <v>163193.16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</row>
    <row r="67" spans="1:24" ht="12.75" customHeight="1" x14ac:dyDescent="0.25">
      <c r="A67" s="14" t="s">
        <v>661</v>
      </c>
      <c r="B67" s="189">
        <v>0</v>
      </c>
      <c r="C67" s="189">
        <f>18687.4+48018.32+32269.31</f>
        <v>98975.03</v>
      </c>
      <c r="D67" s="48"/>
      <c r="E67" s="48"/>
      <c r="F67" s="48"/>
      <c r="G67" s="48"/>
      <c r="H67" s="196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</row>
    <row r="68" spans="1:24" ht="12.75" customHeight="1" x14ac:dyDescent="0.25">
      <c r="A68" s="207" t="s">
        <v>54</v>
      </c>
      <c r="B68" s="208">
        <f>SUM(B56:B67)</f>
        <v>971396</v>
      </c>
      <c r="C68" s="208">
        <f>SUM(C56:C67)</f>
        <v>469305.39</v>
      </c>
      <c r="D68" s="48"/>
      <c r="E68" s="48"/>
      <c r="F68" s="48"/>
      <c r="G68" s="48"/>
      <c r="H68" s="201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</row>
    <row r="69" spans="1:24" ht="12.75" customHeight="1" x14ac:dyDescent="0.25">
      <c r="A69" s="214" t="s">
        <v>55</v>
      </c>
      <c r="B69" s="216"/>
      <c r="C69" s="216"/>
      <c r="D69" s="48"/>
      <c r="E69" s="48"/>
      <c r="F69" s="48"/>
      <c r="G69" s="48"/>
      <c r="H69" s="100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</row>
    <row r="70" spans="1:24" ht="12.75" customHeight="1" x14ac:dyDescent="0.25">
      <c r="A70" s="195" t="s">
        <v>56</v>
      </c>
      <c r="B70" s="189">
        <v>129440.34</v>
      </c>
      <c r="C70" s="189">
        <f>'ressarcimento à facep'!C11</f>
        <v>104880.35000000002</v>
      </c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</row>
    <row r="71" spans="1:24" ht="12.75" customHeight="1" x14ac:dyDescent="0.25">
      <c r="A71" s="195" t="s">
        <v>57</v>
      </c>
      <c r="B71" s="189">
        <v>0</v>
      </c>
      <c r="C71" s="189">
        <v>0</v>
      </c>
      <c r="D71" s="48"/>
      <c r="E71" s="48"/>
      <c r="F71" s="48"/>
      <c r="G71" s="48"/>
      <c r="H71" s="19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</row>
    <row r="72" spans="1:24" ht="12.75" customHeight="1" x14ac:dyDescent="0.25">
      <c r="A72" s="195" t="s">
        <v>58</v>
      </c>
      <c r="B72" s="189">
        <v>0</v>
      </c>
      <c r="C72" s="189">
        <v>0</v>
      </c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</row>
    <row r="73" spans="1:24" ht="12.75" customHeight="1" x14ac:dyDescent="0.25">
      <c r="A73" s="195" t="s">
        <v>59</v>
      </c>
      <c r="B73" s="189">
        <v>0</v>
      </c>
      <c r="C73" s="189">
        <v>1412</v>
      </c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</row>
    <row r="74" spans="1:24" ht="12.75" customHeight="1" x14ac:dyDescent="0.25">
      <c r="A74" s="195" t="s">
        <v>60</v>
      </c>
      <c r="B74" s="189">
        <v>0</v>
      </c>
      <c r="C74" s="189">
        <v>0</v>
      </c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</row>
    <row r="75" spans="1:24" ht="12.75" customHeight="1" x14ac:dyDescent="0.25">
      <c r="A75" s="195" t="s">
        <v>61</v>
      </c>
      <c r="B75" s="189">
        <v>0</v>
      </c>
      <c r="C75" s="189">
        <v>4068</v>
      </c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</row>
    <row r="76" spans="1:24" ht="12.75" customHeight="1" x14ac:dyDescent="0.25">
      <c r="A76" s="195" t="s">
        <v>662</v>
      </c>
      <c r="B76" s="189">
        <v>0</v>
      </c>
      <c r="C76" s="189">
        <v>1333.97</v>
      </c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</row>
    <row r="77" spans="1:24" ht="12.75" customHeight="1" x14ac:dyDescent="0.25">
      <c r="A77" s="195" t="s">
        <v>663</v>
      </c>
      <c r="B77" s="189">
        <v>0</v>
      </c>
      <c r="C77" s="189">
        <v>0</v>
      </c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</row>
    <row r="78" spans="1:24" ht="12.75" customHeight="1" x14ac:dyDescent="0.25">
      <c r="A78" s="195" t="s">
        <v>664</v>
      </c>
      <c r="B78" s="189">
        <v>0</v>
      </c>
      <c r="C78" s="189">
        <v>0</v>
      </c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</row>
    <row r="79" spans="1:24" ht="12.75" customHeight="1" x14ac:dyDescent="0.25">
      <c r="A79" s="195" t="s">
        <v>665</v>
      </c>
      <c r="B79" s="189">
        <v>15000</v>
      </c>
      <c r="C79" s="189">
        <v>8243</v>
      </c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  <row r="80" spans="1:24" ht="12.75" customHeight="1" x14ac:dyDescent="0.25">
      <c r="A80" s="195" t="s">
        <v>666</v>
      </c>
      <c r="B80" s="189">
        <v>500</v>
      </c>
      <c r="C80" s="189">
        <v>0</v>
      </c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</row>
    <row r="81" spans="1:24" ht="12.75" customHeight="1" x14ac:dyDescent="0.25">
      <c r="A81" s="195" t="s">
        <v>667</v>
      </c>
      <c r="B81" s="189">
        <v>5000</v>
      </c>
      <c r="C81" s="189">
        <v>351.69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</row>
    <row r="82" spans="1:24" ht="12.75" customHeight="1" x14ac:dyDescent="0.25">
      <c r="A82" s="195" t="s">
        <v>668</v>
      </c>
      <c r="B82" s="189">
        <v>0</v>
      </c>
      <c r="C82" s="189">
        <v>10000</v>
      </c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</row>
    <row r="83" spans="1:24" ht="12.75" customHeight="1" x14ac:dyDescent="0.25">
      <c r="A83" s="195" t="s">
        <v>669</v>
      </c>
      <c r="B83" s="189">
        <v>0</v>
      </c>
      <c r="C83" s="189">
        <v>4052.88</v>
      </c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</row>
    <row r="84" spans="1:24" ht="12.75" customHeight="1" x14ac:dyDescent="0.25">
      <c r="A84" s="8" t="s">
        <v>670</v>
      </c>
      <c r="B84" s="189">
        <v>0</v>
      </c>
      <c r="C84" s="189">
        <v>37.1</v>
      </c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</row>
    <row r="85" spans="1:24" ht="12.75" customHeight="1" x14ac:dyDescent="0.25">
      <c r="A85" s="195" t="s">
        <v>671</v>
      </c>
      <c r="B85" s="189">
        <v>0</v>
      </c>
      <c r="C85" s="190">
        <v>1708.75</v>
      </c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</row>
    <row r="86" spans="1:24" ht="12.75" customHeight="1" x14ac:dyDescent="0.25">
      <c r="A86" s="207" t="s">
        <v>62</v>
      </c>
      <c r="B86" s="208">
        <f>SUM(B70:B82)</f>
        <v>149940.34</v>
      </c>
      <c r="C86" s="208">
        <f>SUM(C70:C85)</f>
        <v>136087.74000000002</v>
      </c>
      <c r="D86" s="48"/>
      <c r="E86" s="48"/>
      <c r="F86" s="48"/>
      <c r="G86" s="48"/>
      <c r="H86" s="196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</row>
    <row r="87" spans="1:24" ht="12.75" customHeight="1" x14ac:dyDescent="0.25">
      <c r="A87" s="223" t="s">
        <v>63</v>
      </c>
      <c r="B87" s="224"/>
      <c r="C87" s="225"/>
      <c r="D87" s="48"/>
      <c r="E87" s="48"/>
      <c r="F87" s="48"/>
      <c r="G87" s="196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</row>
    <row r="88" spans="1:24" ht="12.75" customHeight="1" x14ac:dyDescent="0.25">
      <c r="A88" s="134" t="s">
        <v>635</v>
      </c>
      <c r="B88" s="209">
        <v>194279.2</v>
      </c>
      <c r="C88" s="209">
        <v>89549.6</v>
      </c>
      <c r="D88" s="48"/>
      <c r="E88" s="48"/>
      <c r="F88" s="48"/>
      <c r="G88" s="196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</row>
    <row r="89" spans="1:24" ht="12.75" customHeight="1" x14ac:dyDescent="0.25">
      <c r="A89" s="211" t="s">
        <v>636</v>
      </c>
      <c r="B89" s="209">
        <v>0</v>
      </c>
      <c r="C89" s="136">
        <v>13019.92</v>
      </c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</row>
    <row r="90" spans="1:24" ht="12.75" customHeight="1" x14ac:dyDescent="0.25">
      <c r="A90" s="207" t="s">
        <v>64</v>
      </c>
      <c r="B90" s="208">
        <f>SUM(B88)</f>
        <v>194279.2</v>
      </c>
      <c r="C90" s="208">
        <f>SUM(C88:C89)</f>
        <v>102569.52</v>
      </c>
      <c r="D90" s="48"/>
      <c r="E90" s="48"/>
      <c r="F90" s="48"/>
      <c r="G90" s="196"/>
      <c r="H90" s="196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</row>
    <row r="91" spans="1:24" ht="12.75" customHeight="1" x14ac:dyDescent="0.25">
      <c r="A91" s="223" t="s">
        <v>65</v>
      </c>
      <c r="B91" s="224"/>
      <c r="C91" s="225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</row>
    <row r="92" spans="1:24" ht="12.75" customHeight="1" x14ac:dyDescent="0.25">
      <c r="A92" s="211" t="s">
        <v>66</v>
      </c>
      <c r="B92" s="209">
        <v>0</v>
      </c>
      <c r="C92" s="209">
        <v>0</v>
      </c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</row>
    <row r="93" spans="1:24" ht="12.75" customHeight="1" x14ac:dyDescent="0.25">
      <c r="A93" s="207" t="s">
        <v>67</v>
      </c>
      <c r="B93" s="208">
        <f>SUM(B92)</f>
        <v>0</v>
      </c>
      <c r="C93" s="208">
        <f>SUM(C92)</f>
        <v>0</v>
      </c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</row>
    <row r="94" spans="1:24" ht="12.75" customHeight="1" x14ac:dyDescent="0.25">
      <c r="A94" s="223" t="s">
        <v>68</v>
      </c>
      <c r="B94" s="224"/>
      <c r="C94" s="225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</row>
    <row r="95" spans="1:24" ht="12.75" customHeight="1" x14ac:dyDescent="0.25">
      <c r="A95" s="211" t="s">
        <v>69</v>
      </c>
      <c r="B95" s="209">
        <v>0</v>
      </c>
      <c r="C95" s="209">
        <v>0</v>
      </c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</row>
    <row r="96" spans="1:24" ht="12.75" customHeight="1" x14ac:dyDescent="0.25">
      <c r="A96" s="211" t="s">
        <v>70</v>
      </c>
      <c r="B96" s="209">
        <v>0</v>
      </c>
      <c r="C96" s="209">
        <v>0</v>
      </c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</row>
    <row r="97" spans="1:24" ht="12.75" customHeight="1" x14ac:dyDescent="0.25">
      <c r="A97" s="207" t="s">
        <v>71</v>
      </c>
      <c r="B97" s="208">
        <f>SUM(B95:B96)</f>
        <v>0</v>
      </c>
      <c r="C97" s="208">
        <f>SUM(C95:C96)</f>
        <v>0</v>
      </c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</row>
    <row r="98" spans="1:24" ht="12.75" customHeight="1" x14ac:dyDescent="0.25">
      <c r="A98" s="223" t="s">
        <v>72</v>
      </c>
      <c r="B98" s="224"/>
      <c r="C98" s="225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</row>
    <row r="99" spans="1:24" ht="12.75" customHeight="1" x14ac:dyDescent="0.25">
      <c r="A99" s="211" t="s">
        <v>73</v>
      </c>
      <c r="B99" s="209">
        <v>4000</v>
      </c>
      <c r="C99" s="209">
        <v>0</v>
      </c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</row>
    <row r="100" spans="1:24" ht="12.75" customHeight="1" x14ac:dyDescent="0.25">
      <c r="A100" s="211" t="s">
        <v>74</v>
      </c>
      <c r="B100" s="209">
        <v>2000</v>
      </c>
      <c r="C100" s="209">
        <f>C74</f>
        <v>0</v>
      </c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</row>
    <row r="101" spans="1:24" ht="12.75" customHeight="1" x14ac:dyDescent="0.25">
      <c r="A101" s="211" t="s">
        <v>75</v>
      </c>
      <c r="B101" s="209">
        <v>8000</v>
      </c>
      <c r="C101" s="209">
        <v>5451.79</v>
      </c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</row>
    <row r="102" spans="1:24" ht="12.75" customHeight="1" x14ac:dyDescent="0.25">
      <c r="A102" s="211" t="s">
        <v>76</v>
      </c>
      <c r="B102" s="209">
        <v>0</v>
      </c>
      <c r="C102" s="209">
        <v>0</v>
      </c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</row>
    <row r="103" spans="1:24" ht="12.75" customHeight="1" x14ac:dyDescent="0.25">
      <c r="A103" s="211" t="s">
        <v>77</v>
      </c>
      <c r="B103" s="209">
        <v>0</v>
      </c>
      <c r="C103" s="209">
        <v>0</v>
      </c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</row>
    <row r="104" spans="1:24" ht="12.75" customHeight="1" x14ac:dyDescent="0.25">
      <c r="A104" s="211" t="s">
        <v>78</v>
      </c>
      <c r="B104" s="209">
        <v>4000</v>
      </c>
      <c r="C104" s="209">
        <f>1399.8+4650</f>
        <v>6049.8</v>
      </c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</row>
    <row r="105" spans="1:24" ht="12.75" customHeight="1" x14ac:dyDescent="0.25">
      <c r="A105" s="207" t="s">
        <v>79</v>
      </c>
      <c r="B105" s="208">
        <f>SUM(B99:B104)</f>
        <v>18000</v>
      </c>
      <c r="C105" s="208">
        <f>SUM(C99:C104)</f>
        <v>11501.59</v>
      </c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</row>
    <row r="106" spans="1:24" ht="12.75" customHeight="1" x14ac:dyDescent="0.25">
      <c r="A106" s="223" t="s">
        <v>80</v>
      </c>
      <c r="B106" s="224"/>
      <c r="C106" s="225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</row>
    <row r="107" spans="1:24" ht="12.75" customHeight="1" x14ac:dyDescent="0.25">
      <c r="A107" s="211" t="s">
        <v>81</v>
      </c>
      <c r="B107" s="209">
        <v>77189.740000000005</v>
      </c>
      <c r="C107" s="209">
        <v>28149.08</v>
      </c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</row>
    <row r="108" spans="1:24" ht="12.75" customHeight="1" x14ac:dyDescent="0.25">
      <c r="A108" s="207" t="s">
        <v>82</v>
      </c>
      <c r="B108" s="208">
        <f>SUM(B107)</f>
        <v>77189.740000000005</v>
      </c>
      <c r="C108" s="208">
        <f>SUM(C107)</f>
        <v>28149.08</v>
      </c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</row>
    <row r="109" spans="1:24" ht="12.75" customHeight="1" x14ac:dyDescent="0.25">
      <c r="A109" s="223" t="s">
        <v>83</v>
      </c>
      <c r="B109" s="224"/>
      <c r="C109" s="225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</row>
    <row r="110" spans="1:24" ht="12.75" customHeight="1" x14ac:dyDescent="0.25">
      <c r="A110" s="211" t="s">
        <v>84</v>
      </c>
      <c r="B110" s="209">
        <v>115854.72</v>
      </c>
      <c r="C110" s="209">
        <v>0</v>
      </c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</row>
    <row r="111" spans="1:24" ht="12.75" customHeight="1" x14ac:dyDescent="0.25">
      <c r="A111" s="207" t="s">
        <v>82</v>
      </c>
      <c r="B111" s="208">
        <f>SUM(B110)</f>
        <v>115854.72</v>
      </c>
      <c r="C111" s="208">
        <f>SUM(C110)</f>
        <v>0</v>
      </c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</row>
    <row r="112" spans="1:24" ht="12.75" customHeight="1" x14ac:dyDescent="0.25">
      <c r="A112" s="226" t="s">
        <v>85</v>
      </c>
      <c r="B112" s="227"/>
      <c r="C112" s="22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</row>
    <row r="113" spans="1:24" ht="12.75" customHeight="1" x14ac:dyDescent="0.25">
      <c r="A113" s="134" t="s">
        <v>86</v>
      </c>
      <c r="B113" s="209">
        <f>B22</f>
        <v>0</v>
      </c>
      <c r="C113" s="209">
        <v>0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</row>
    <row r="114" spans="1:24" ht="12.75" customHeight="1" x14ac:dyDescent="0.25">
      <c r="A114" s="134" t="s">
        <v>87</v>
      </c>
      <c r="B114" s="209">
        <f>B31</f>
        <v>0</v>
      </c>
      <c r="C114" s="209">
        <v>0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</row>
    <row r="115" spans="1:24" ht="12.75" customHeight="1" x14ac:dyDescent="0.25">
      <c r="A115" s="134" t="s">
        <v>88</v>
      </c>
      <c r="B115" s="209">
        <f>B89</f>
        <v>0</v>
      </c>
      <c r="C115" s="210"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</row>
    <row r="116" spans="1:24" ht="12.75" customHeight="1" x14ac:dyDescent="0.25">
      <c r="A116" s="134" t="s">
        <v>89</v>
      </c>
      <c r="B116" s="209">
        <f>B44</f>
        <v>24000</v>
      </c>
      <c r="C116" s="209">
        <f>C44</f>
        <v>14237.75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</row>
    <row r="117" spans="1:24" ht="12.75" customHeight="1" x14ac:dyDescent="0.25">
      <c r="A117" s="134" t="s">
        <v>90</v>
      </c>
      <c r="B117" s="209">
        <f>B48</f>
        <v>10500</v>
      </c>
      <c r="C117" s="209">
        <f>C54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</row>
    <row r="118" spans="1:24" ht="12.75" customHeight="1" x14ac:dyDescent="0.25">
      <c r="A118" s="134" t="s">
        <v>91</v>
      </c>
      <c r="B118" s="209">
        <f>B54</f>
        <v>8000</v>
      </c>
      <c r="C118" s="209">
        <f>C92</f>
        <v>0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</row>
    <row r="119" spans="1:24" ht="12.75" customHeight="1" x14ac:dyDescent="0.25">
      <c r="A119" s="134" t="s">
        <v>92</v>
      </c>
      <c r="B119" s="209">
        <f>B68</f>
        <v>971396</v>
      </c>
      <c r="C119" s="209">
        <f>C68</f>
        <v>469305.39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</row>
    <row r="120" spans="1:24" ht="12.75" customHeight="1" x14ac:dyDescent="0.25">
      <c r="A120" s="134" t="s">
        <v>93</v>
      </c>
      <c r="B120" s="209">
        <f>B86</f>
        <v>149940.34</v>
      </c>
      <c r="C120" s="209">
        <f>C86</f>
        <v>136087.74000000002</v>
      </c>
      <c r="D120" s="48"/>
      <c r="E120" s="48"/>
      <c r="F120" s="48"/>
      <c r="G120" s="48"/>
      <c r="H120" s="197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</row>
    <row r="121" spans="1:24" ht="12.75" customHeight="1" x14ac:dyDescent="0.25">
      <c r="A121" s="134" t="s">
        <v>94</v>
      </c>
      <c r="B121" s="209">
        <f>B90</f>
        <v>194279.2</v>
      </c>
      <c r="C121" s="209">
        <f>C90</f>
        <v>102569.52</v>
      </c>
      <c r="D121" s="48"/>
      <c r="E121" s="48"/>
      <c r="F121" s="48"/>
      <c r="G121" s="48"/>
      <c r="H121" s="19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</row>
    <row r="122" spans="1:24" ht="12.75" customHeight="1" x14ac:dyDescent="0.25">
      <c r="A122" s="134" t="s">
        <v>95</v>
      </c>
      <c r="B122" s="209">
        <f>B96</f>
        <v>0</v>
      </c>
      <c r="C122" s="209">
        <v>0</v>
      </c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</row>
    <row r="123" spans="1:24" ht="12.75" customHeight="1" x14ac:dyDescent="0.25">
      <c r="A123" s="134" t="s">
        <v>96</v>
      </c>
      <c r="B123" s="209">
        <f>B97</f>
        <v>0</v>
      </c>
      <c r="C123" s="209">
        <v>0</v>
      </c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</row>
    <row r="124" spans="1:24" ht="12.75" customHeight="1" x14ac:dyDescent="0.25">
      <c r="A124" s="134" t="s">
        <v>97</v>
      </c>
      <c r="B124" s="209">
        <f>B105</f>
        <v>18000</v>
      </c>
      <c r="C124" s="209">
        <f>C105</f>
        <v>11501.59</v>
      </c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</row>
    <row r="125" spans="1:24" ht="12.75" customHeight="1" x14ac:dyDescent="0.25">
      <c r="A125" s="134" t="s">
        <v>98</v>
      </c>
      <c r="B125" s="209">
        <f>B108</f>
        <v>77189.740000000005</v>
      </c>
      <c r="C125" s="209">
        <f>C108</f>
        <v>28149.08</v>
      </c>
      <c r="D125" s="48"/>
      <c r="E125" s="48"/>
      <c r="F125" s="48"/>
      <c r="G125" s="48"/>
      <c r="H125" s="196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</row>
    <row r="126" spans="1:24" ht="12.75" customHeight="1" x14ac:dyDescent="0.25">
      <c r="A126" s="134" t="s">
        <v>673</v>
      </c>
      <c r="B126" s="209">
        <v>115854.72</v>
      </c>
      <c r="C126" s="209">
        <f>C100</f>
        <v>0</v>
      </c>
      <c r="D126" s="48"/>
      <c r="E126" s="48"/>
      <c r="F126" s="48"/>
      <c r="G126" s="48"/>
      <c r="H126" s="196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</row>
    <row r="127" spans="1:24" ht="12.75" customHeight="1" x14ac:dyDescent="0.25">
      <c r="A127" s="205" t="s">
        <v>99</v>
      </c>
      <c r="B127" s="206">
        <f>SUM(B113:B126)</f>
        <v>1569160</v>
      </c>
      <c r="C127" s="206">
        <f>SUM(C113:C126)</f>
        <v>761851.07</v>
      </c>
      <c r="D127" s="48"/>
      <c r="E127" s="48"/>
      <c r="F127" s="48"/>
      <c r="G127" s="196"/>
      <c r="H127" s="196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</row>
    <row r="128" spans="1:24" ht="12.75" customHeight="1" x14ac:dyDescent="0.25">
      <c r="A128" s="205" t="s">
        <v>6</v>
      </c>
      <c r="B128" s="206">
        <f>SUM(B7:B8)</f>
        <v>1569160</v>
      </c>
      <c r="C128" s="206">
        <f>SUM(C7:C8)</f>
        <v>1215978</v>
      </c>
      <c r="D128" s="48"/>
      <c r="E128" s="48"/>
      <c r="F128" s="48"/>
      <c r="H128" s="19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</row>
    <row r="129" spans="1:24" ht="12.75" customHeight="1" x14ac:dyDescent="0.25">
      <c r="A129" s="205" t="s">
        <v>100</v>
      </c>
      <c r="B129" s="206">
        <f>B9</f>
        <v>0</v>
      </c>
      <c r="C129" s="206">
        <f>C9</f>
        <v>0</v>
      </c>
      <c r="D129" s="48"/>
      <c r="E129" s="48"/>
      <c r="F129" s="48"/>
      <c r="G129" s="196"/>
      <c r="H129" s="196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</row>
    <row r="130" spans="1:24" ht="12.75" customHeight="1" x14ac:dyDescent="0.25">
      <c r="A130" s="205" t="s">
        <v>101</v>
      </c>
      <c r="B130" s="206">
        <f>B128+B129-B127</f>
        <v>0</v>
      </c>
      <c r="C130" s="206">
        <f>C128+C129-C127</f>
        <v>454126.93000000005</v>
      </c>
      <c r="E130" s="48"/>
      <c r="F130" s="48"/>
      <c r="G130" s="48"/>
      <c r="H130" s="19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</row>
    <row r="131" spans="1:24" ht="15.75" customHeight="1" x14ac:dyDescent="0.25">
      <c r="A131" s="202"/>
      <c r="B131" s="203"/>
      <c r="C131" s="203"/>
      <c r="E131" s="48"/>
      <c r="F131" s="48"/>
      <c r="G131" s="48"/>
      <c r="H131" s="19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</row>
    <row r="132" spans="1:24" ht="15.75" customHeight="1" x14ac:dyDescent="0.25">
      <c r="A132" s="202"/>
      <c r="B132" s="203"/>
      <c r="C132" s="203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</row>
    <row r="133" spans="1:24" ht="15.75" customHeight="1" x14ac:dyDescent="0.25">
      <c r="A133" s="202"/>
      <c r="B133" s="203"/>
      <c r="C133" s="203"/>
      <c r="E133" s="48"/>
      <c r="F133" s="48"/>
      <c r="G133" s="48"/>
      <c r="H133" s="19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</row>
    <row r="134" spans="1:24" ht="15.75" customHeight="1" x14ac:dyDescent="0.25">
      <c r="A134" s="202"/>
      <c r="B134" s="203"/>
      <c r="C134" s="203"/>
      <c r="E134" s="48"/>
      <c r="F134" s="48"/>
      <c r="G134" s="48"/>
      <c r="H134" s="48"/>
      <c r="I134" s="48"/>
      <c r="J134" s="199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</row>
    <row r="135" spans="1:24" ht="15.75" customHeight="1" x14ac:dyDescent="0.25">
      <c r="A135" s="202"/>
      <c r="B135" s="203"/>
      <c r="C135" s="203"/>
      <c r="E135" s="48"/>
      <c r="F135" s="48"/>
      <c r="G135" s="48"/>
      <c r="H135" s="48"/>
      <c r="I135" s="48"/>
      <c r="J135" s="200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</row>
    <row r="136" spans="1:24" ht="15.75" customHeight="1" x14ac:dyDescent="0.25">
      <c r="A136" s="202"/>
      <c r="B136" s="203"/>
      <c r="C136" s="203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</row>
    <row r="137" spans="1:24" ht="15.75" customHeight="1" x14ac:dyDescent="0.25">
      <c r="A137" s="202"/>
      <c r="B137" s="203"/>
      <c r="C137" s="203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</row>
    <row r="138" spans="1:24" ht="15.75" customHeight="1" x14ac:dyDescent="0.25">
      <c r="A138" s="202"/>
      <c r="B138" s="203"/>
      <c r="C138" s="203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</row>
    <row r="139" spans="1:24" ht="15.75" customHeight="1" x14ac:dyDescent="0.25">
      <c r="A139" s="48"/>
      <c r="B139" s="199"/>
      <c r="C139" s="199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</row>
    <row r="140" spans="1:24" ht="15.75" customHeight="1" x14ac:dyDescent="0.25">
      <c r="A140" s="48"/>
      <c r="B140" s="199"/>
      <c r="C140" s="199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</row>
    <row r="141" spans="1:24" ht="15.75" customHeight="1" x14ac:dyDescent="0.25">
      <c r="A141" s="48"/>
      <c r="B141" s="199"/>
      <c r="C141" s="199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</row>
    <row r="142" spans="1:24" ht="15.75" customHeight="1" x14ac:dyDescent="0.25">
      <c r="A142" s="48"/>
      <c r="B142" s="199"/>
      <c r="C142" s="199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</row>
    <row r="143" spans="1:24" ht="15.75" customHeight="1" x14ac:dyDescent="0.25">
      <c r="A143" s="48"/>
      <c r="B143" s="199"/>
      <c r="C143" s="199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</row>
    <row r="144" spans="1:24" ht="15.75" customHeight="1" x14ac:dyDescent="0.25">
      <c r="A144" s="48"/>
      <c r="B144" s="199"/>
      <c r="C144" s="199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</row>
    <row r="145" spans="1:24" ht="15.75" customHeight="1" x14ac:dyDescent="0.25">
      <c r="A145" s="48"/>
      <c r="B145" s="199"/>
      <c r="C145" s="199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</row>
    <row r="146" spans="1:24" ht="15.75" customHeight="1" x14ac:dyDescent="0.25">
      <c r="A146" s="48"/>
      <c r="B146" s="199"/>
      <c r="C146" s="199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</row>
    <row r="147" spans="1:24" ht="15.75" customHeight="1" x14ac:dyDescent="0.25">
      <c r="A147" s="48"/>
      <c r="B147" s="199"/>
      <c r="C147" s="199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</row>
    <row r="148" spans="1:24" ht="15.75" customHeight="1" x14ac:dyDescent="0.25">
      <c r="A148" s="48"/>
      <c r="B148" s="199"/>
      <c r="C148" s="199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</row>
    <row r="149" spans="1:24" ht="15.75" customHeight="1" x14ac:dyDescent="0.25">
      <c r="A149" s="48"/>
      <c r="B149" s="199"/>
      <c r="C149" s="199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</row>
    <row r="150" spans="1:24" ht="15.75" customHeight="1" x14ac:dyDescent="0.25">
      <c r="A150" s="48"/>
      <c r="B150" s="199"/>
      <c r="C150" s="199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</row>
    <row r="151" spans="1:24" ht="15.75" customHeight="1" x14ac:dyDescent="0.25">
      <c r="A151" s="48"/>
      <c r="B151" s="199"/>
      <c r="C151" s="199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</row>
    <row r="152" spans="1:24" ht="15.75" customHeight="1" x14ac:dyDescent="0.25">
      <c r="A152" s="48"/>
      <c r="B152" s="199"/>
      <c r="C152" s="199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</row>
    <row r="153" spans="1:24" ht="15.75" customHeight="1" x14ac:dyDescent="0.25">
      <c r="A153" s="48"/>
      <c r="B153" s="199"/>
      <c r="C153" s="199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</row>
    <row r="154" spans="1:24" ht="15.75" customHeight="1" x14ac:dyDescent="0.25">
      <c r="A154" s="48"/>
      <c r="B154" s="199"/>
      <c r="C154" s="199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</row>
    <row r="155" spans="1:24" ht="15.75" customHeight="1" x14ac:dyDescent="0.25">
      <c r="A155" s="48"/>
      <c r="B155" s="199"/>
      <c r="C155" s="199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</row>
    <row r="156" spans="1:24" ht="15.75" customHeight="1" x14ac:dyDescent="0.25">
      <c r="A156" s="48"/>
      <c r="B156" s="199"/>
      <c r="C156" s="199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</row>
    <row r="157" spans="1:24" ht="15.75" customHeight="1" x14ac:dyDescent="0.25">
      <c r="A157" s="48"/>
      <c r="B157" s="199"/>
      <c r="C157" s="199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</row>
    <row r="158" spans="1:24" ht="15.75" customHeight="1" x14ac:dyDescent="0.25">
      <c r="A158" s="48"/>
      <c r="B158" s="199"/>
      <c r="C158" s="199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</row>
    <row r="159" spans="1:24" ht="15.75" customHeight="1" x14ac:dyDescent="0.25">
      <c r="A159" s="48"/>
      <c r="B159" s="199"/>
      <c r="C159" s="199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</row>
    <row r="160" spans="1:24" ht="15.75" customHeight="1" x14ac:dyDescent="0.25">
      <c r="A160" s="48"/>
      <c r="B160" s="199"/>
      <c r="C160" s="199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</row>
    <row r="161" spans="1:24" ht="15.75" customHeight="1" x14ac:dyDescent="0.25">
      <c r="A161" s="48"/>
      <c r="B161" s="199"/>
      <c r="C161" s="199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</row>
    <row r="162" spans="1:24" ht="15.75" customHeight="1" x14ac:dyDescent="0.25">
      <c r="A162" s="48"/>
      <c r="B162" s="199"/>
      <c r="C162" s="199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</row>
    <row r="163" spans="1:24" ht="15.75" customHeight="1" x14ac:dyDescent="0.25">
      <c r="A163" s="48"/>
      <c r="B163" s="199"/>
      <c r="C163" s="199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</row>
    <row r="164" spans="1:24" ht="15.75" customHeight="1" x14ac:dyDescent="0.25">
      <c r="A164" s="48"/>
      <c r="B164" s="199"/>
      <c r="C164" s="199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</row>
    <row r="165" spans="1:24" ht="15.75" customHeight="1" x14ac:dyDescent="0.25">
      <c r="A165" s="48"/>
      <c r="B165" s="199"/>
      <c r="C165" s="199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</row>
    <row r="166" spans="1:24" ht="15.75" customHeight="1" x14ac:dyDescent="0.25">
      <c r="A166" s="48"/>
      <c r="B166" s="199"/>
      <c r="C166" s="199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</row>
    <row r="167" spans="1:24" ht="15.75" customHeight="1" x14ac:dyDescent="0.25">
      <c r="A167" s="48"/>
      <c r="B167" s="199"/>
      <c r="C167" s="199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</row>
    <row r="168" spans="1:24" ht="15.75" customHeight="1" x14ac:dyDescent="0.25">
      <c r="A168" s="48"/>
      <c r="B168" s="199"/>
      <c r="C168" s="199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</row>
    <row r="169" spans="1:24" ht="15.75" customHeight="1" x14ac:dyDescent="0.25">
      <c r="A169" s="48"/>
      <c r="B169" s="199"/>
      <c r="C169" s="199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</row>
    <row r="170" spans="1:24" ht="15.75" customHeight="1" x14ac:dyDescent="0.25">
      <c r="A170" s="48"/>
      <c r="B170" s="199"/>
      <c r="C170" s="199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</row>
    <row r="171" spans="1:24" ht="15.75" customHeight="1" x14ac:dyDescent="0.25">
      <c r="A171" s="48"/>
      <c r="B171" s="199"/>
      <c r="C171" s="199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</row>
    <row r="172" spans="1:24" ht="15.75" customHeight="1" x14ac:dyDescent="0.25">
      <c r="A172" s="48"/>
      <c r="B172" s="199"/>
      <c r="C172" s="199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</row>
    <row r="173" spans="1:24" ht="15.75" customHeight="1" x14ac:dyDescent="0.25">
      <c r="A173" s="48"/>
      <c r="B173" s="199"/>
      <c r="C173" s="199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</row>
    <row r="174" spans="1:24" ht="15.75" customHeight="1" x14ac:dyDescent="0.25">
      <c r="A174" s="48"/>
      <c r="B174" s="199"/>
      <c r="C174" s="199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</row>
    <row r="175" spans="1:24" ht="15.75" customHeight="1" x14ac:dyDescent="0.25">
      <c r="A175" s="48"/>
      <c r="B175" s="199"/>
      <c r="C175" s="199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</row>
    <row r="176" spans="1:24" ht="15.75" customHeight="1" x14ac:dyDescent="0.25">
      <c r="A176" s="48"/>
      <c r="B176" s="199"/>
      <c r="C176" s="199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</row>
    <row r="177" spans="1:24" ht="15.75" customHeight="1" x14ac:dyDescent="0.25">
      <c r="A177" s="48"/>
      <c r="B177" s="199"/>
      <c r="C177" s="199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</row>
    <row r="178" spans="1:24" ht="15.75" customHeight="1" x14ac:dyDescent="0.25">
      <c r="A178" s="48"/>
      <c r="B178" s="199"/>
      <c r="C178" s="199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</row>
    <row r="179" spans="1:24" ht="15.75" customHeight="1" x14ac:dyDescent="0.25">
      <c r="A179" s="48"/>
      <c r="B179" s="199"/>
      <c r="C179" s="199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</row>
    <row r="180" spans="1:24" ht="15.75" customHeight="1" x14ac:dyDescent="0.25">
      <c r="A180" s="48"/>
      <c r="B180" s="199"/>
      <c r="C180" s="199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</row>
    <row r="181" spans="1:24" ht="15.75" customHeight="1" x14ac:dyDescent="0.25">
      <c r="A181" s="48"/>
      <c r="B181" s="199"/>
      <c r="C181" s="199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</row>
    <row r="182" spans="1:24" ht="15.75" customHeight="1" x14ac:dyDescent="0.25">
      <c r="A182" s="48"/>
      <c r="B182" s="199"/>
      <c r="C182" s="199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</row>
    <row r="183" spans="1:24" ht="15.75" customHeight="1" x14ac:dyDescent="0.25">
      <c r="A183" s="48"/>
      <c r="B183" s="199"/>
      <c r="C183" s="199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</row>
    <row r="184" spans="1:24" ht="15.75" customHeight="1" x14ac:dyDescent="0.25">
      <c r="A184" s="48"/>
      <c r="B184" s="199"/>
      <c r="C184" s="199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</row>
    <row r="185" spans="1:24" ht="15.75" customHeight="1" x14ac:dyDescent="0.25">
      <c r="A185" s="48"/>
      <c r="B185" s="199"/>
      <c r="C185" s="199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</row>
    <row r="186" spans="1:24" ht="15.75" customHeight="1" x14ac:dyDescent="0.25">
      <c r="A186" s="48"/>
      <c r="B186" s="199"/>
      <c r="C186" s="199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</row>
    <row r="187" spans="1:24" ht="15.75" customHeight="1" x14ac:dyDescent="0.25">
      <c r="A187" s="48"/>
      <c r="B187" s="199"/>
      <c r="C187" s="199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</row>
    <row r="188" spans="1:24" ht="15.75" customHeight="1" x14ac:dyDescent="0.25">
      <c r="A188" s="48"/>
      <c r="B188" s="199"/>
      <c r="C188" s="199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</row>
    <row r="189" spans="1:24" ht="15.75" customHeight="1" x14ac:dyDescent="0.25">
      <c r="A189" s="48"/>
      <c r="B189" s="199"/>
      <c r="C189" s="199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</row>
    <row r="190" spans="1:24" ht="15.75" customHeight="1" x14ac:dyDescent="0.25">
      <c r="A190" s="48"/>
      <c r="B190" s="199"/>
      <c r="C190" s="199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</row>
    <row r="191" spans="1:24" ht="15.75" customHeight="1" x14ac:dyDescent="0.25">
      <c r="A191" s="48"/>
      <c r="B191" s="199"/>
      <c r="C191" s="199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</row>
    <row r="192" spans="1:24" ht="15.75" customHeight="1" x14ac:dyDescent="0.25">
      <c r="A192" s="48"/>
      <c r="B192" s="199"/>
      <c r="C192" s="199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</row>
    <row r="193" spans="1:24" ht="15.75" customHeight="1" x14ac:dyDescent="0.25">
      <c r="A193" s="48"/>
      <c r="B193" s="199"/>
      <c r="C193" s="199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</row>
    <row r="194" spans="1:24" ht="15.75" customHeight="1" x14ac:dyDescent="0.25">
      <c r="A194" s="48"/>
      <c r="B194" s="199"/>
      <c r="C194" s="199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</row>
    <row r="195" spans="1:24" ht="15.75" customHeight="1" x14ac:dyDescent="0.25">
      <c r="A195" s="48"/>
      <c r="B195" s="199"/>
      <c r="C195" s="199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</row>
    <row r="196" spans="1:24" ht="15.75" customHeight="1" x14ac:dyDescent="0.25">
      <c r="A196" s="48"/>
      <c r="B196" s="199"/>
      <c r="C196" s="199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</row>
    <row r="197" spans="1:24" ht="15.75" customHeight="1" x14ac:dyDescent="0.25">
      <c r="A197" s="48"/>
      <c r="B197" s="199"/>
      <c r="C197" s="199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</row>
    <row r="198" spans="1:24" ht="15.75" customHeight="1" x14ac:dyDescent="0.25">
      <c r="A198" s="48"/>
      <c r="B198" s="199"/>
      <c r="C198" s="199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</row>
    <row r="199" spans="1:24" ht="15.75" customHeight="1" x14ac:dyDescent="0.25">
      <c r="A199" s="48"/>
      <c r="B199" s="199"/>
      <c r="C199" s="199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</row>
    <row r="200" spans="1:24" ht="15.75" customHeight="1" x14ac:dyDescent="0.25">
      <c r="A200" s="48"/>
      <c r="B200" s="199"/>
      <c r="C200" s="199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</row>
    <row r="201" spans="1:24" ht="15.75" customHeight="1" x14ac:dyDescent="0.25">
      <c r="A201" s="48"/>
      <c r="B201" s="199"/>
      <c r="C201" s="199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</row>
    <row r="202" spans="1:24" ht="15.75" customHeight="1" x14ac:dyDescent="0.25">
      <c r="A202" s="48"/>
      <c r="B202" s="199"/>
      <c r="C202" s="199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</row>
    <row r="203" spans="1:24" ht="15.75" customHeight="1" x14ac:dyDescent="0.25">
      <c r="A203" s="48"/>
      <c r="B203" s="199"/>
      <c r="C203" s="199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</row>
    <row r="204" spans="1:24" ht="15.75" customHeight="1" x14ac:dyDescent="0.25">
      <c r="A204" s="48"/>
      <c r="B204" s="199"/>
      <c r="C204" s="199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</row>
    <row r="205" spans="1:24" ht="15.75" customHeight="1" x14ac:dyDescent="0.25">
      <c r="A205" s="48"/>
      <c r="B205" s="199"/>
      <c r="C205" s="199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</row>
    <row r="206" spans="1:24" ht="15.75" customHeight="1" x14ac:dyDescent="0.25">
      <c r="A206" s="48"/>
      <c r="B206" s="199"/>
      <c r="C206" s="199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</row>
    <row r="207" spans="1:24" ht="15.75" customHeight="1" x14ac:dyDescent="0.25">
      <c r="A207" s="48"/>
      <c r="B207" s="199"/>
      <c r="C207" s="199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</row>
    <row r="208" spans="1:24" ht="15.75" customHeight="1" x14ac:dyDescent="0.25">
      <c r="A208" s="48"/>
      <c r="B208" s="199"/>
      <c r="C208" s="199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</row>
    <row r="209" spans="1:24" ht="15.75" customHeight="1" x14ac:dyDescent="0.25">
      <c r="A209" s="48"/>
      <c r="B209" s="199"/>
      <c r="C209" s="199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</row>
    <row r="210" spans="1:24" ht="15.75" customHeight="1" x14ac:dyDescent="0.25">
      <c r="A210" s="48"/>
      <c r="B210" s="199"/>
      <c r="C210" s="199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</row>
    <row r="211" spans="1:24" ht="15.75" customHeight="1" x14ac:dyDescent="0.25">
      <c r="A211" s="48"/>
      <c r="B211" s="199"/>
      <c r="C211" s="199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</row>
    <row r="212" spans="1:24" ht="15.75" customHeight="1" x14ac:dyDescent="0.25">
      <c r="A212" s="48"/>
      <c r="B212" s="199"/>
      <c r="C212" s="199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</row>
    <row r="213" spans="1:24" ht="15.75" customHeight="1" x14ac:dyDescent="0.25">
      <c r="A213" s="48"/>
      <c r="B213" s="199"/>
      <c r="C213" s="199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</row>
    <row r="214" spans="1:24" ht="15.75" customHeight="1" x14ac:dyDescent="0.25">
      <c r="A214" s="48"/>
      <c r="B214" s="199"/>
      <c r="C214" s="199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</row>
    <row r="215" spans="1:24" ht="15.75" customHeight="1" x14ac:dyDescent="0.25">
      <c r="A215" s="48"/>
      <c r="B215" s="199"/>
      <c r="C215" s="199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</row>
    <row r="216" spans="1:24" ht="15.75" customHeight="1" x14ac:dyDescent="0.25">
      <c r="A216" s="48"/>
      <c r="B216" s="199"/>
      <c r="C216" s="199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</row>
    <row r="217" spans="1:24" ht="15.75" customHeight="1" x14ac:dyDescent="0.25">
      <c r="A217" s="48"/>
      <c r="B217" s="199"/>
      <c r="C217" s="199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</row>
    <row r="218" spans="1:24" ht="15.75" customHeight="1" x14ac:dyDescent="0.25">
      <c r="A218" s="48"/>
      <c r="B218" s="199"/>
      <c r="C218" s="199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</row>
    <row r="219" spans="1:24" ht="15.75" customHeight="1" x14ac:dyDescent="0.25">
      <c r="A219" s="48"/>
      <c r="B219" s="199"/>
      <c r="C219" s="199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</row>
    <row r="220" spans="1:24" ht="15.75" customHeight="1" x14ac:dyDescent="0.25">
      <c r="A220" s="48"/>
      <c r="B220" s="199"/>
      <c r="C220" s="199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</row>
    <row r="221" spans="1:24" ht="15.75" customHeight="1" x14ac:dyDescent="0.25">
      <c r="A221" s="48"/>
      <c r="B221" s="199"/>
      <c r="C221" s="199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</row>
    <row r="222" spans="1:24" ht="15.75" customHeight="1" x14ac:dyDescent="0.25">
      <c r="A222" s="48"/>
      <c r="B222" s="199"/>
      <c r="C222" s="199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</row>
    <row r="223" spans="1:24" ht="15.75" customHeight="1" x14ac:dyDescent="0.25">
      <c r="A223" s="48"/>
      <c r="B223" s="199"/>
      <c r="C223" s="199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</row>
    <row r="224" spans="1:24" ht="15.75" customHeight="1" x14ac:dyDescent="0.25">
      <c r="A224" s="48"/>
      <c r="B224" s="199"/>
      <c r="C224" s="199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</row>
    <row r="225" spans="1:24" ht="15.75" customHeight="1" x14ac:dyDescent="0.25">
      <c r="A225" s="48"/>
      <c r="B225" s="199"/>
      <c r="C225" s="199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</row>
    <row r="226" spans="1:24" ht="15.75" customHeight="1" x14ac:dyDescent="0.25">
      <c r="A226" s="48"/>
      <c r="B226" s="199"/>
      <c r="C226" s="199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</row>
    <row r="227" spans="1:24" ht="15.75" customHeight="1" x14ac:dyDescent="0.25">
      <c r="A227" s="48"/>
      <c r="B227" s="199"/>
      <c r="C227" s="199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</row>
    <row r="228" spans="1:24" ht="15.75" customHeight="1" x14ac:dyDescent="0.25">
      <c r="A228" s="48"/>
      <c r="B228" s="199"/>
      <c r="C228" s="199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</row>
    <row r="229" spans="1:24" ht="15.75" customHeight="1" x14ac:dyDescent="0.25">
      <c r="A229" s="48"/>
      <c r="B229" s="199"/>
      <c r="C229" s="199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</row>
    <row r="230" spans="1:24" ht="15.75" customHeight="1" x14ac:dyDescent="0.25">
      <c r="A230" s="48"/>
      <c r="B230" s="199"/>
      <c r="C230" s="199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</row>
    <row r="231" spans="1:24" ht="15.75" customHeight="1" x14ac:dyDescent="0.25">
      <c r="A231" s="48"/>
      <c r="B231" s="199"/>
      <c r="C231" s="199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</row>
    <row r="232" spans="1:24" ht="15.75" customHeight="1" x14ac:dyDescent="0.25">
      <c r="A232" s="48"/>
      <c r="B232" s="199"/>
      <c r="C232" s="199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</row>
    <row r="233" spans="1:24" ht="15.75" customHeight="1" x14ac:dyDescent="0.25">
      <c r="A233" s="48"/>
      <c r="B233" s="199"/>
      <c r="C233" s="199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</row>
    <row r="234" spans="1:24" ht="15.75" customHeight="1" x14ac:dyDescent="0.25">
      <c r="A234" s="48"/>
      <c r="B234" s="199"/>
      <c r="C234" s="199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</row>
    <row r="235" spans="1:24" ht="15.75" customHeight="1" x14ac:dyDescent="0.25">
      <c r="A235" s="48"/>
      <c r="B235" s="199"/>
      <c r="C235" s="199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</row>
    <row r="236" spans="1:24" ht="15.75" customHeight="1" x14ac:dyDescent="0.25">
      <c r="A236" s="48"/>
      <c r="B236" s="199"/>
      <c r="C236" s="199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</row>
    <row r="237" spans="1:24" ht="15.75" customHeight="1" x14ac:dyDescent="0.25">
      <c r="A237" s="48"/>
      <c r="B237" s="199"/>
      <c r="C237" s="199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</row>
    <row r="238" spans="1:24" ht="15.75" customHeight="1" x14ac:dyDescent="0.25">
      <c r="A238" s="48"/>
      <c r="B238" s="199"/>
      <c r="C238" s="199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</row>
    <row r="239" spans="1:24" ht="15.75" customHeight="1" x14ac:dyDescent="0.25">
      <c r="A239" s="48"/>
      <c r="B239" s="199"/>
      <c r="C239" s="199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</row>
    <row r="240" spans="1:24" ht="15.75" customHeight="1" x14ac:dyDescent="0.25">
      <c r="A240" s="48"/>
      <c r="B240" s="199"/>
      <c r="C240" s="199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</row>
    <row r="241" spans="1:24" ht="15.75" customHeight="1" x14ac:dyDescent="0.25">
      <c r="A241" s="48"/>
      <c r="B241" s="199"/>
      <c r="C241" s="199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</row>
    <row r="242" spans="1:24" ht="15.75" customHeight="1" x14ac:dyDescent="0.25">
      <c r="A242" s="48"/>
      <c r="B242" s="199"/>
      <c r="C242" s="199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</row>
    <row r="243" spans="1:24" ht="15.75" customHeight="1" x14ac:dyDescent="0.25">
      <c r="A243" s="48"/>
      <c r="B243" s="199"/>
      <c r="C243" s="199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</row>
    <row r="244" spans="1:24" ht="15.75" customHeight="1" x14ac:dyDescent="0.25">
      <c r="A244" s="48"/>
      <c r="B244" s="199"/>
      <c r="C244" s="199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</row>
    <row r="245" spans="1:24" ht="15.75" customHeight="1" x14ac:dyDescent="0.25">
      <c r="A245" s="48"/>
      <c r="B245" s="199"/>
      <c r="C245" s="199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</row>
    <row r="246" spans="1:24" ht="15.75" customHeight="1" x14ac:dyDescent="0.25">
      <c r="A246" s="48"/>
      <c r="B246" s="199"/>
      <c r="C246" s="199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</row>
    <row r="247" spans="1:24" ht="15.75" customHeight="1" x14ac:dyDescent="0.25">
      <c r="A247" s="48"/>
      <c r="B247" s="199"/>
      <c r="C247" s="199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</row>
    <row r="248" spans="1:24" ht="15.75" customHeight="1" x14ac:dyDescent="0.25">
      <c r="A248" s="48"/>
      <c r="B248" s="199"/>
      <c r="C248" s="199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</row>
    <row r="249" spans="1:24" ht="15.75" customHeight="1" x14ac:dyDescent="0.25">
      <c r="A249" s="48"/>
      <c r="B249" s="199"/>
      <c r="C249" s="199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</row>
    <row r="250" spans="1:24" ht="15.75" customHeight="1" x14ac:dyDescent="0.25">
      <c r="A250" s="48"/>
      <c r="B250" s="199"/>
      <c r="C250" s="199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</row>
    <row r="251" spans="1:24" ht="15.75" customHeight="1" x14ac:dyDescent="0.25">
      <c r="A251" s="48"/>
      <c r="B251" s="199"/>
      <c r="C251" s="199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</row>
    <row r="252" spans="1:24" ht="15.75" customHeight="1" x14ac:dyDescent="0.25">
      <c r="A252" s="48"/>
      <c r="B252" s="199"/>
      <c r="C252" s="199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</row>
    <row r="253" spans="1:24" ht="15.75" customHeight="1" x14ac:dyDescent="0.25">
      <c r="A253" s="48"/>
      <c r="B253" s="199"/>
      <c r="C253" s="199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</row>
    <row r="254" spans="1:24" ht="15.75" customHeight="1" x14ac:dyDescent="0.25">
      <c r="A254" s="48"/>
      <c r="B254" s="199"/>
      <c r="C254" s="199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</row>
    <row r="255" spans="1:24" ht="15.75" customHeight="1" x14ac:dyDescent="0.25">
      <c r="A255" s="48"/>
      <c r="B255" s="199"/>
      <c r="C255" s="199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</row>
    <row r="256" spans="1:24" ht="15.75" customHeight="1" x14ac:dyDescent="0.25">
      <c r="A256" s="48"/>
      <c r="B256" s="199"/>
      <c r="C256" s="199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</row>
    <row r="257" spans="1:24" ht="15.75" customHeight="1" x14ac:dyDescent="0.25">
      <c r="A257" s="48"/>
      <c r="B257" s="199"/>
      <c r="C257" s="199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</row>
    <row r="258" spans="1:24" ht="15.75" customHeight="1" x14ac:dyDescent="0.25">
      <c r="A258" s="48"/>
      <c r="B258" s="199"/>
      <c r="C258" s="199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</row>
    <row r="259" spans="1:24" ht="15.75" customHeight="1" x14ac:dyDescent="0.25">
      <c r="A259" s="48"/>
      <c r="B259" s="199"/>
      <c r="C259" s="199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</row>
    <row r="260" spans="1:24" ht="15.75" customHeight="1" x14ac:dyDescent="0.25">
      <c r="A260" s="48"/>
      <c r="B260" s="199"/>
      <c r="C260" s="199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</row>
    <row r="261" spans="1:24" ht="15.75" customHeight="1" x14ac:dyDescent="0.25">
      <c r="A261" s="48"/>
      <c r="B261" s="199"/>
      <c r="C261" s="199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</row>
    <row r="262" spans="1:24" ht="15.75" customHeight="1" x14ac:dyDescent="0.25">
      <c r="A262" s="48"/>
      <c r="B262" s="199"/>
      <c r="C262" s="199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</row>
    <row r="263" spans="1:24" ht="15.75" customHeight="1" x14ac:dyDescent="0.25">
      <c r="A263" s="48"/>
      <c r="B263" s="199"/>
      <c r="C263" s="199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</row>
    <row r="264" spans="1:24" ht="15.75" customHeight="1" x14ac:dyDescent="0.25">
      <c r="A264" s="48"/>
      <c r="B264" s="199"/>
      <c r="C264" s="199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</row>
    <row r="265" spans="1:24" ht="15.75" customHeight="1" x14ac:dyDescent="0.25">
      <c r="A265" s="48"/>
      <c r="B265" s="199"/>
      <c r="C265" s="199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</row>
    <row r="266" spans="1:24" ht="15.75" customHeight="1" x14ac:dyDescent="0.25">
      <c r="A266" s="48"/>
      <c r="B266" s="199"/>
      <c r="C266" s="199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</row>
    <row r="267" spans="1:24" ht="15.75" customHeight="1" x14ac:dyDescent="0.25">
      <c r="A267" s="48"/>
      <c r="B267" s="199"/>
      <c r="C267" s="199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</row>
    <row r="268" spans="1:24" ht="15.75" customHeight="1" x14ac:dyDescent="0.25">
      <c r="A268" s="48"/>
      <c r="B268" s="199"/>
      <c r="C268" s="199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</row>
    <row r="269" spans="1:24" ht="15.75" customHeight="1" x14ac:dyDescent="0.25">
      <c r="A269" s="48"/>
      <c r="B269" s="199"/>
      <c r="C269" s="199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</row>
    <row r="270" spans="1:24" ht="15.75" customHeight="1" x14ac:dyDescent="0.25">
      <c r="A270" s="48"/>
      <c r="B270" s="199"/>
      <c r="C270" s="199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</row>
    <row r="271" spans="1:24" ht="15.75" customHeight="1" x14ac:dyDescent="0.25">
      <c r="A271" s="48"/>
      <c r="B271" s="199"/>
      <c r="C271" s="199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</row>
    <row r="272" spans="1:24" ht="15.75" customHeight="1" x14ac:dyDescent="0.25">
      <c r="A272" s="48"/>
      <c r="B272" s="199"/>
      <c r="C272" s="199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</row>
    <row r="273" spans="1:24" ht="15.75" customHeight="1" x14ac:dyDescent="0.25">
      <c r="A273" s="48"/>
      <c r="B273" s="199"/>
      <c r="C273" s="199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</row>
    <row r="274" spans="1:24" ht="15.75" customHeight="1" x14ac:dyDescent="0.25">
      <c r="A274" s="48"/>
      <c r="B274" s="199"/>
      <c r="C274" s="199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</row>
    <row r="275" spans="1:24" ht="15.75" customHeight="1" x14ac:dyDescent="0.25">
      <c r="A275" s="48"/>
      <c r="B275" s="199"/>
      <c r="C275" s="199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</row>
    <row r="276" spans="1:24" ht="15.75" customHeight="1" x14ac:dyDescent="0.25">
      <c r="A276" s="48"/>
      <c r="B276" s="199"/>
      <c r="C276" s="199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</row>
    <row r="277" spans="1:24" ht="15.75" customHeight="1" x14ac:dyDescent="0.25">
      <c r="A277" s="48"/>
      <c r="B277" s="199"/>
      <c r="C277" s="199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</row>
    <row r="278" spans="1:24" ht="15.75" customHeight="1" x14ac:dyDescent="0.25">
      <c r="A278" s="48"/>
      <c r="B278" s="199"/>
      <c r="C278" s="199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</row>
    <row r="279" spans="1:24" ht="15.75" customHeight="1" x14ac:dyDescent="0.25">
      <c r="A279" s="48"/>
      <c r="B279" s="199"/>
      <c r="C279" s="199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</row>
    <row r="280" spans="1:24" ht="15.75" customHeight="1" x14ac:dyDescent="0.25">
      <c r="A280" s="48"/>
      <c r="B280" s="199"/>
      <c r="C280" s="199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</row>
    <row r="281" spans="1:24" ht="15.75" customHeight="1" x14ac:dyDescent="0.25">
      <c r="A281" s="48"/>
      <c r="B281" s="199"/>
      <c r="C281" s="199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</row>
    <row r="282" spans="1:24" ht="15.75" customHeight="1" x14ac:dyDescent="0.25">
      <c r="A282" s="48"/>
      <c r="B282" s="199"/>
      <c r="C282" s="199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</row>
    <row r="283" spans="1:24" ht="15.75" customHeight="1" x14ac:dyDescent="0.25">
      <c r="A283" s="48"/>
      <c r="B283" s="199"/>
      <c r="C283" s="199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</row>
    <row r="284" spans="1:24" ht="15.75" customHeight="1" x14ac:dyDescent="0.25">
      <c r="A284" s="48"/>
      <c r="B284" s="199"/>
      <c r="C284" s="199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</row>
    <row r="285" spans="1:24" ht="15.75" customHeight="1" x14ac:dyDescent="0.25">
      <c r="A285" s="48"/>
      <c r="B285" s="199"/>
      <c r="C285" s="199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</row>
    <row r="286" spans="1:24" ht="15.75" customHeight="1" x14ac:dyDescent="0.25">
      <c r="A286" s="48"/>
      <c r="B286" s="199"/>
      <c r="C286" s="199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</row>
    <row r="287" spans="1:24" ht="15.75" customHeight="1" x14ac:dyDescent="0.25">
      <c r="A287" s="48"/>
      <c r="B287" s="199"/>
      <c r="C287" s="199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</row>
    <row r="288" spans="1:24" ht="15.75" customHeight="1" x14ac:dyDescent="0.25">
      <c r="A288" s="48"/>
      <c r="B288" s="199"/>
      <c r="C288" s="199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</row>
    <row r="289" spans="1:24" ht="15.75" customHeight="1" x14ac:dyDescent="0.25">
      <c r="A289" s="48"/>
      <c r="B289" s="199"/>
      <c r="C289" s="199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</row>
    <row r="290" spans="1:24" ht="15.75" customHeight="1" x14ac:dyDescent="0.25">
      <c r="A290" s="48"/>
      <c r="B290" s="199"/>
      <c r="C290" s="199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</row>
    <row r="291" spans="1:24" ht="15.75" customHeight="1" x14ac:dyDescent="0.25">
      <c r="A291" s="48"/>
      <c r="B291" s="199"/>
      <c r="C291" s="199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</row>
    <row r="292" spans="1:24" ht="15.75" customHeight="1" x14ac:dyDescent="0.25">
      <c r="A292" s="48"/>
      <c r="B292" s="199"/>
      <c r="C292" s="199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</row>
    <row r="293" spans="1:24" ht="15.75" customHeight="1" x14ac:dyDescent="0.25">
      <c r="A293" s="48"/>
      <c r="B293" s="199"/>
      <c r="C293" s="199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</row>
    <row r="294" spans="1:24" ht="15.75" customHeight="1" x14ac:dyDescent="0.25">
      <c r="A294" s="48"/>
      <c r="B294" s="199"/>
      <c r="C294" s="199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</row>
    <row r="295" spans="1:24" ht="15.75" customHeight="1" x14ac:dyDescent="0.25">
      <c r="A295" s="48"/>
      <c r="B295" s="199"/>
      <c r="C295" s="199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</row>
    <row r="296" spans="1:24" ht="15.75" customHeight="1" x14ac:dyDescent="0.25">
      <c r="A296" s="48"/>
      <c r="B296" s="199"/>
      <c r="C296" s="199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</row>
    <row r="297" spans="1:24" ht="15.75" customHeight="1" x14ac:dyDescent="0.25">
      <c r="A297" s="48"/>
      <c r="B297" s="199"/>
      <c r="C297" s="199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</row>
    <row r="298" spans="1:24" ht="15.75" customHeight="1" x14ac:dyDescent="0.25">
      <c r="A298" s="48"/>
      <c r="B298" s="199"/>
      <c r="C298" s="199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</row>
    <row r="299" spans="1:24" ht="15.75" customHeight="1" x14ac:dyDescent="0.25">
      <c r="A299" s="48"/>
      <c r="B299" s="199"/>
      <c r="C299" s="199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</row>
    <row r="300" spans="1:24" ht="15.75" customHeight="1" x14ac:dyDescent="0.25">
      <c r="A300" s="48"/>
      <c r="B300" s="199"/>
      <c r="C300" s="199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</row>
    <row r="301" spans="1:24" ht="15.75" customHeight="1" x14ac:dyDescent="0.25">
      <c r="A301" s="48"/>
      <c r="B301" s="199"/>
      <c r="C301" s="199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</row>
    <row r="302" spans="1:24" ht="15.75" customHeight="1" x14ac:dyDescent="0.25">
      <c r="A302" s="48"/>
      <c r="B302" s="199"/>
      <c r="C302" s="199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</row>
    <row r="303" spans="1:24" ht="15.75" customHeight="1" x14ac:dyDescent="0.25">
      <c r="A303" s="48"/>
      <c r="B303" s="199"/>
      <c r="C303" s="199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</row>
    <row r="304" spans="1:24" ht="15.75" customHeight="1" x14ac:dyDescent="0.25">
      <c r="A304" s="48"/>
      <c r="B304" s="199"/>
      <c r="C304" s="199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</row>
    <row r="305" spans="1:24" ht="15.75" customHeight="1" x14ac:dyDescent="0.25">
      <c r="A305" s="48"/>
      <c r="B305" s="199"/>
      <c r="C305" s="199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</row>
    <row r="306" spans="1:24" ht="15.75" customHeight="1" x14ac:dyDescent="0.25">
      <c r="A306" s="48"/>
      <c r="B306" s="199"/>
      <c r="C306" s="199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</row>
    <row r="307" spans="1:24" ht="15.75" customHeight="1" x14ac:dyDescent="0.25">
      <c r="A307" s="48"/>
      <c r="B307" s="199"/>
      <c r="C307" s="199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</row>
    <row r="308" spans="1:24" ht="15.75" customHeight="1" x14ac:dyDescent="0.25">
      <c r="A308" s="48"/>
      <c r="B308" s="199"/>
      <c r="C308" s="199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</row>
    <row r="309" spans="1:24" ht="15.75" customHeight="1" x14ac:dyDescent="0.25">
      <c r="A309" s="48"/>
      <c r="B309" s="199"/>
      <c r="C309" s="199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</row>
    <row r="310" spans="1:24" ht="15.75" customHeight="1" x14ac:dyDescent="0.25">
      <c r="A310" s="48"/>
      <c r="B310" s="199"/>
      <c r="C310" s="199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</row>
    <row r="311" spans="1:24" ht="15.75" customHeight="1" x14ac:dyDescent="0.25">
      <c r="A311" s="48"/>
      <c r="B311" s="199"/>
      <c r="C311" s="199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</row>
    <row r="312" spans="1:24" ht="15.75" customHeight="1" x14ac:dyDescent="0.25">
      <c r="A312" s="48"/>
      <c r="B312" s="199"/>
      <c r="C312" s="199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</row>
    <row r="313" spans="1:24" ht="15.75" customHeight="1" x14ac:dyDescent="0.25">
      <c r="A313" s="48"/>
      <c r="B313" s="199"/>
      <c r="C313" s="199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</row>
    <row r="314" spans="1:24" ht="15.75" customHeight="1" x14ac:dyDescent="0.25">
      <c r="A314" s="48"/>
      <c r="B314" s="199"/>
      <c r="C314" s="199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</row>
    <row r="315" spans="1:24" ht="15.75" customHeight="1" x14ac:dyDescent="0.25">
      <c r="A315" s="48"/>
      <c r="B315" s="199"/>
      <c r="C315" s="199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</row>
    <row r="316" spans="1:24" ht="15.75" customHeight="1" x14ac:dyDescent="0.25">
      <c r="A316" s="48"/>
      <c r="B316" s="199"/>
      <c r="C316" s="199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</row>
    <row r="317" spans="1:24" ht="15.75" customHeight="1" x14ac:dyDescent="0.25">
      <c r="A317" s="48"/>
      <c r="B317" s="199"/>
      <c r="C317" s="199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</row>
    <row r="318" spans="1:24" ht="15.75" customHeight="1" x14ac:dyDescent="0.25">
      <c r="A318" s="48"/>
      <c r="B318" s="199"/>
      <c r="C318" s="199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</row>
    <row r="319" spans="1:24" ht="15.75" customHeight="1" x14ac:dyDescent="0.25">
      <c r="A319" s="48"/>
      <c r="B319" s="199"/>
      <c r="C319" s="199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</row>
    <row r="320" spans="1:24" ht="15.75" customHeight="1" x14ac:dyDescent="0.25">
      <c r="A320" s="48"/>
      <c r="B320" s="199"/>
      <c r="C320" s="199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</row>
    <row r="321" spans="1:24" ht="15.75" customHeight="1" x14ac:dyDescent="0.25">
      <c r="A321" s="48"/>
      <c r="B321" s="199"/>
      <c r="C321" s="199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</row>
    <row r="322" spans="1:24" ht="15.75" customHeight="1" x14ac:dyDescent="0.25">
      <c r="A322" s="48"/>
      <c r="B322" s="199"/>
      <c r="C322" s="199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</row>
    <row r="323" spans="1:24" ht="15.75" customHeight="1" x14ac:dyDescent="0.25">
      <c r="A323" s="48"/>
      <c r="B323" s="199"/>
      <c r="C323" s="199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</row>
    <row r="324" spans="1:24" ht="15.75" customHeight="1" x14ac:dyDescent="0.25">
      <c r="A324" s="48"/>
      <c r="B324" s="199"/>
      <c r="C324" s="199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</row>
    <row r="325" spans="1:24" ht="15.75" customHeight="1" x14ac:dyDescent="0.25">
      <c r="A325" s="48"/>
      <c r="B325" s="199"/>
      <c r="C325" s="199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</row>
    <row r="326" spans="1:24" ht="15.75" customHeight="1" x14ac:dyDescent="0.25">
      <c r="A326" s="48"/>
      <c r="B326" s="199"/>
      <c r="C326" s="199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</row>
    <row r="327" spans="1:24" ht="14.25" customHeight="1" x14ac:dyDescent="0.25">
      <c r="A327" s="48"/>
    </row>
    <row r="328" spans="1:24" ht="14.25" customHeight="1" x14ac:dyDescent="0.2"/>
    <row r="329" spans="1:24" ht="14.25" customHeight="1" x14ac:dyDescent="0.2"/>
    <row r="330" spans="1:24" ht="14.25" customHeight="1" x14ac:dyDescent="0.2"/>
    <row r="331" spans="1:24" ht="14.25" customHeight="1" x14ac:dyDescent="0.2"/>
    <row r="332" spans="1:24" ht="14.25" customHeight="1" x14ac:dyDescent="0.2"/>
    <row r="333" spans="1:24" ht="14.25" customHeight="1" x14ac:dyDescent="0.2"/>
    <row r="334" spans="1:24" ht="14.25" customHeight="1" x14ac:dyDescent="0.2"/>
    <row r="335" spans="1:24" ht="14.25" customHeight="1" x14ac:dyDescent="0.2"/>
    <row r="336" spans="1:24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18">
    <mergeCell ref="A109:C109"/>
    <mergeCell ref="A112:C112"/>
    <mergeCell ref="A87:C87"/>
    <mergeCell ref="A91:C91"/>
    <mergeCell ref="A94:C94"/>
    <mergeCell ref="A98:C98"/>
    <mergeCell ref="A106:C106"/>
    <mergeCell ref="A55:C55"/>
    <mergeCell ref="A69:C69"/>
    <mergeCell ref="A1:C1"/>
    <mergeCell ref="A12:C12"/>
    <mergeCell ref="A18:C18"/>
    <mergeCell ref="A23:C23"/>
    <mergeCell ref="A32:C32"/>
    <mergeCell ref="A45:C45"/>
    <mergeCell ref="A49:C49"/>
    <mergeCell ref="A24:C24"/>
    <mergeCell ref="A26:C26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T4" sqref="T4"/>
    </sheetView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7"/>
  <sheetViews>
    <sheetView topLeftCell="H379" zoomScale="145" zoomScaleNormal="145" workbookViewId="0">
      <selection activeCell="L461" sqref="L3:L461"/>
    </sheetView>
  </sheetViews>
  <sheetFormatPr defaultColWidth="12.625" defaultRowHeight="15" customHeight="1" x14ac:dyDescent="0.25"/>
  <cols>
    <col min="1" max="1" width="5.125" style="14" customWidth="1"/>
    <col min="2" max="2" width="43.125" style="14" bestFit="1" customWidth="1"/>
    <col min="3" max="3" width="13.375" style="14" bestFit="1" customWidth="1"/>
    <col min="4" max="4" width="7" style="14" bestFit="1" customWidth="1"/>
    <col min="5" max="5" width="8.5" style="14" bestFit="1" customWidth="1"/>
    <col min="6" max="6" width="4.625" style="14" bestFit="1" customWidth="1"/>
    <col min="7" max="7" width="19.375" style="16" bestFit="1" customWidth="1"/>
    <col min="8" max="8" width="82.875" style="14" bestFit="1" customWidth="1"/>
    <col min="9" max="9" width="30.625" style="14" bestFit="1" customWidth="1"/>
    <col min="10" max="10" width="20.125" style="14" customWidth="1"/>
    <col min="11" max="11" width="12.875" style="14" bestFit="1" customWidth="1"/>
    <col min="12" max="12" width="10.125" style="14" customWidth="1"/>
    <col min="13" max="13" width="12.125" style="14" customWidth="1"/>
    <col min="14" max="14" width="10.125" style="84" customWidth="1"/>
    <col min="15" max="24" width="8.625" style="14" customWidth="1"/>
    <col min="25" max="16384" width="12.625" style="14"/>
  </cols>
  <sheetData>
    <row r="1" spans="1:15" ht="14.25" customHeight="1" x14ac:dyDescent="0.25">
      <c r="A1" s="229" t="s">
        <v>102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5" ht="14.25" customHeight="1" x14ac:dyDescent="0.25">
      <c r="A2" s="6" t="s">
        <v>103</v>
      </c>
      <c r="B2" s="6" t="s">
        <v>104</v>
      </c>
      <c r="C2" s="6" t="s">
        <v>105</v>
      </c>
      <c r="D2" s="6" t="s">
        <v>693</v>
      </c>
      <c r="E2" s="6" t="s">
        <v>106</v>
      </c>
      <c r="F2" s="6" t="s">
        <v>107</v>
      </c>
      <c r="G2" s="6" t="s">
        <v>108</v>
      </c>
      <c r="H2" s="7" t="s">
        <v>109</v>
      </c>
      <c r="I2" s="7" t="s">
        <v>110</v>
      </c>
      <c r="J2" s="7" t="s">
        <v>111</v>
      </c>
      <c r="K2" s="6" t="s">
        <v>112</v>
      </c>
      <c r="L2" s="6" t="s">
        <v>113</v>
      </c>
      <c r="M2" s="6" t="s">
        <v>114</v>
      </c>
      <c r="N2" s="81" t="s">
        <v>115</v>
      </c>
    </row>
    <row r="3" spans="1:15" ht="27" x14ac:dyDescent="0.25">
      <c r="A3" s="27">
        <v>1</v>
      </c>
      <c r="B3" s="8" t="s">
        <v>401</v>
      </c>
      <c r="C3" s="19">
        <v>210346804</v>
      </c>
      <c r="D3" s="18">
        <v>12</v>
      </c>
      <c r="E3" s="18" t="s">
        <v>116</v>
      </c>
      <c r="F3" s="18">
        <v>2022</v>
      </c>
      <c r="G3" s="18" t="s">
        <v>393</v>
      </c>
      <c r="H3" s="13" t="s">
        <v>520</v>
      </c>
      <c r="I3" s="9" t="s">
        <v>402</v>
      </c>
      <c r="J3" s="9"/>
      <c r="K3" s="10" t="s">
        <v>117</v>
      </c>
      <c r="L3" s="20">
        <v>12600</v>
      </c>
      <c r="M3" s="21"/>
      <c r="N3" s="49">
        <v>12600</v>
      </c>
    </row>
    <row r="4" spans="1:15" ht="13.5" x14ac:dyDescent="0.25">
      <c r="A4" s="18">
        <v>2</v>
      </c>
      <c r="B4" s="8" t="s">
        <v>401</v>
      </c>
      <c r="C4" s="19">
        <v>211281133</v>
      </c>
      <c r="D4" s="18">
        <v>19</v>
      </c>
      <c r="E4" s="18" t="s">
        <v>116</v>
      </c>
      <c r="F4" s="18">
        <v>2022</v>
      </c>
      <c r="G4" s="18" t="s">
        <v>521</v>
      </c>
      <c r="H4" s="13" t="s">
        <v>515</v>
      </c>
      <c r="I4" s="9" t="s">
        <v>402</v>
      </c>
      <c r="J4" s="12"/>
      <c r="K4" s="10" t="s">
        <v>118</v>
      </c>
      <c r="L4" s="20">
        <v>11900</v>
      </c>
      <c r="M4" s="21"/>
      <c r="N4" s="49">
        <v>24500</v>
      </c>
    </row>
    <row r="5" spans="1:15" ht="13.5" hidden="1" x14ac:dyDescent="0.25">
      <c r="A5" s="18">
        <v>3</v>
      </c>
      <c r="B5" s="8" t="s">
        <v>499</v>
      </c>
      <c r="C5" s="19">
        <v>78001376600138</v>
      </c>
      <c r="D5" s="18">
        <v>20</v>
      </c>
      <c r="E5" s="18" t="s">
        <v>116</v>
      </c>
      <c r="F5" s="18">
        <v>2022</v>
      </c>
      <c r="G5" s="9" t="s">
        <v>539</v>
      </c>
      <c r="H5" s="13" t="s">
        <v>517</v>
      </c>
      <c r="I5" s="9" t="s">
        <v>402</v>
      </c>
      <c r="J5" s="12"/>
      <c r="K5" s="10" t="s">
        <v>119</v>
      </c>
      <c r="L5" s="22" t="s">
        <v>399</v>
      </c>
      <c r="M5" s="21"/>
      <c r="N5" s="49">
        <v>24500</v>
      </c>
    </row>
    <row r="6" spans="1:15" ht="13.5" x14ac:dyDescent="0.25">
      <c r="A6" s="18">
        <v>4</v>
      </c>
      <c r="B6" s="8" t="s">
        <v>401</v>
      </c>
      <c r="C6" s="19">
        <v>78001376600138</v>
      </c>
      <c r="D6" s="18">
        <v>22</v>
      </c>
      <c r="E6" s="18" t="s">
        <v>116</v>
      </c>
      <c r="F6" s="18">
        <v>2022</v>
      </c>
      <c r="G6" s="18" t="s">
        <v>277</v>
      </c>
      <c r="H6" s="13" t="s">
        <v>517</v>
      </c>
      <c r="I6" s="13" t="s">
        <v>402</v>
      </c>
      <c r="J6" s="12"/>
      <c r="K6" s="10" t="s">
        <v>119</v>
      </c>
      <c r="L6" s="20">
        <v>15400</v>
      </c>
      <c r="M6" s="21"/>
      <c r="N6" s="54">
        <f>N5+Table_1[[#This Row],[Crédito]]-Table_1[[#This Row],[Débito]]</f>
        <v>39900</v>
      </c>
    </row>
    <row r="7" spans="1:15" ht="13.5" hidden="1" x14ac:dyDescent="0.25">
      <c r="A7" s="18">
        <v>5</v>
      </c>
      <c r="B7" s="8" t="s">
        <v>400</v>
      </c>
      <c r="C7" s="19">
        <v>891251300497383</v>
      </c>
      <c r="D7" s="18">
        <v>5</v>
      </c>
      <c r="E7" s="18" t="s">
        <v>120</v>
      </c>
      <c r="F7" s="18">
        <v>2022</v>
      </c>
      <c r="G7" s="18" t="s">
        <v>403</v>
      </c>
      <c r="H7" s="13" t="s">
        <v>122</v>
      </c>
      <c r="I7" s="9" t="s">
        <v>384</v>
      </c>
      <c r="J7" s="12"/>
      <c r="K7" s="10" t="s">
        <v>123</v>
      </c>
      <c r="L7" s="21"/>
      <c r="M7" s="45">
        <v>-66</v>
      </c>
      <c r="N7" s="49">
        <f>N6+Table_1[[#This Row],[Crédito]]+Table_1[[#This Row],[Débito]]</f>
        <v>39834</v>
      </c>
    </row>
    <row r="8" spans="1:15" ht="13.5" x14ac:dyDescent="0.25">
      <c r="A8" s="18">
        <v>6</v>
      </c>
      <c r="B8" s="8" t="s">
        <v>401</v>
      </c>
      <c r="C8" s="19">
        <v>76001448500175</v>
      </c>
      <c r="D8" s="18">
        <v>10</v>
      </c>
      <c r="E8" s="18" t="s">
        <v>120</v>
      </c>
      <c r="F8" s="18">
        <v>2022</v>
      </c>
      <c r="G8" s="9" t="s">
        <v>540</v>
      </c>
      <c r="H8" s="13" t="s">
        <v>517</v>
      </c>
      <c r="I8" s="9" t="s">
        <v>402</v>
      </c>
      <c r="J8" s="12"/>
      <c r="K8" s="10" t="s">
        <v>119</v>
      </c>
      <c r="L8" s="55">
        <v>15400</v>
      </c>
      <c r="M8" s="45"/>
      <c r="N8" s="49">
        <f>N7+Table_1[[#This Row],[Crédito]]+Table_1[[#This Row],[Débito]]</f>
        <v>55234</v>
      </c>
    </row>
    <row r="9" spans="1:15" ht="27" x14ac:dyDescent="0.25">
      <c r="A9" s="27">
        <v>7</v>
      </c>
      <c r="B9" s="8" t="s">
        <v>401</v>
      </c>
      <c r="C9" s="19">
        <v>215820606</v>
      </c>
      <c r="D9" s="18">
        <v>10</v>
      </c>
      <c r="E9" s="18" t="s">
        <v>120</v>
      </c>
      <c r="F9" s="18">
        <v>2022</v>
      </c>
      <c r="G9" s="18" t="s">
        <v>393</v>
      </c>
      <c r="H9" s="13" t="s">
        <v>520</v>
      </c>
      <c r="I9" s="13" t="s">
        <v>402</v>
      </c>
      <c r="J9" s="12"/>
      <c r="K9" s="10" t="s">
        <v>117</v>
      </c>
      <c r="L9" s="20">
        <v>12600</v>
      </c>
      <c r="M9" s="21"/>
      <c r="N9" s="49">
        <f>N8+Table_1[[#This Row],[Crédito]]+Table_1[[#This Row],[Débito]]</f>
        <v>67834</v>
      </c>
    </row>
    <row r="10" spans="1:15" ht="13.5" hidden="1" x14ac:dyDescent="0.25">
      <c r="A10" s="18">
        <v>8</v>
      </c>
      <c r="B10" s="8" t="s">
        <v>124</v>
      </c>
      <c r="C10" s="19">
        <v>51001</v>
      </c>
      <c r="D10" s="18">
        <v>10</v>
      </c>
      <c r="E10" s="18" t="s">
        <v>120</v>
      </c>
      <c r="F10" s="18">
        <v>2022</v>
      </c>
      <c r="G10" s="16" t="s">
        <v>392</v>
      </c>
      <c r="H10" s="18" t="s">
        <v>125</v>
      </c>
      <c r="I10" s="13" t="s">
        <v>628</v>
      </c>
      <c r="J10" s="12"/>
      <c r="K10" s="10" t="s">
        <v>126</v>
      </c>
      <c r="L10" s="21"/>
      <c r="M10" s="24">
        <v>-2263.3200000000002</v>
      </c>
      <c r="N10" s="49">
        <f>N9+Table_1[[#This Row],[Crédito]]+Table_1[[#This Row],[Débito]]</f>
        <v>65570.679999999993</v>
      </c>
    </row>
    <row r="11" spans="1:15" ht="13.5" hidden="1" x14ac:dyDescent="0.25">
      <c r="A11" s="18">
        <v>9</v>
      </c>
      <c r="B11" s="8" t="s">
        <v>603</v>
      </c>
      <c r="C11" s="19">
        <v>51601</v>
      </c>
      <c r="D11" s="18">
        <v>16</v>
      </c>
      <c r="E11" s="18" t="s">
        <v>120</v>
      </c>
      <c r="F11" s="18">
        <v>2022</v>
      </c>
      <c r="G11" s="18" t="s">
        <v>395</v>
      </c>
      <c r="H11" s="16" t="s">
        <v>127</v>
      </c>
      <c r="I11" s="13" t="s">
        <v>128</v>
      </c>
      <c r="K11" s="10" t="s">
        <v>129</v>
      </c>
      <c r="L11" s="21"/>
      <c r="M11" s="24">
        <v>-4084.88</v>
      </c>
      <c r="N11" s="49">
        <f>N10+Table_1[[#This Row],[Crédito]]+Table_1[[#This Row],[Débito]]</f>
        <v>61485.799999999996</v>
      </c>
    </row>
    <row r="12" spans="1:15" ht="13.5" hidden="1" x14ac:dyDescent="0.25">
      <c r="A12" s="18">
        <v>10</v>
      </c>
      <c r="B12" s="8" t="s">
        <v>404</v>
      </c>
      <c r="C12" s="25">
        <v>51602</v>
      </c>
      <c r="D12" s="18">
        <v>16</v>
      </c>
      <c r="E12" s="18" t="s">
        <v>120</v>
      </c>
      <c r="F12" s="18">
        <v>2022</v>
      </c>
      <c r="G12" s="18" t="s">
        <v>395</v>
      </c>
      <c r="H12" s="13" t="s">
        <v>130</v>
      </c>
      <c r="I12" s="13" t="s">
        <v>286</v>
      </c>
      <c r="J12" s="10"/>
      <c r="K12" s="10" t="s">
        <v>131</v>
      </c>
      <c r="L12" s="21"/>
      <c r="M12" s="24">
        <v>-10000</v>
      </c>
      <c r="N12" s="49">
        <f>N11+Table_1[[#This Row],[Crédito]]+Table_1[[#This Row],[Débito]]</f>
        <v>51485.799999999996</v>
      </c>
    </row>
    <row r="13" spans="1:15" s="16" customFormat="1" ht="13.5" x14ac:dyDescent="0.25">
      <c r="A13" s="18">
        <v>11</v>
      </c>
      <c r="B13" s="8" t="s">
        <v>401</v>
      </c>
      <c r="C13" s="19">
        <v>217874889</v>
      </c>
      <c r="D13" s="18">
        <v>16</v>
      </c>
      <c r="E13" s="18" t="s">
        <v>120</v>
      </c>
      <c r="F13" s="18">
        <v>2022</v>
      </c>
      <c r="G13" s="9" t="s">
        <v>572</v>
      </c>
      <c r="H13" s="13" t="s">
        <v>132</v>
      </c>
      <c r="I13" s="13" t="s">
        <v>402</v>
      </c>
      <c r="J13" s="13"/>
      <c r="K13" s="10" t="s">
        <v>133</v>
      </c>
      <c r="L13" s="20">
        <v>7980</v>
      </c>
      <c r="N13" s="49">
        <f>N12+Table_1[[#This Row],[Crédito]]+Table_1[[#This Row],[Débito]]</f>
        <v>59465.799999999996</v>
      </c>
    </row>
    <row r="14" spans="1:15" ht="13.5" x14ac:dyDescent="0.25">
      <c r="A14" s="18">
        <v>12</v>
      </c>
      <c r="B14" s="8" t="s">
        <v>401</v>
      </c>
      <c r="C14" s="19">
        <v>903106</v>
      </c>
      <c r="D14" s="18">
        <v>23</v>
      </c>
      <c r="E14" s="18" t="s">
        <v>120</v>
      </c>
      <c r="F14" s="18">
        <v>2022</v>
      </c>
      <c r="G14" s="18" t="s">
        <v>396</v>
      </c>
      <c r="H14" s="13" t="s">
        <v>514</v>
      </c>
      <c r="I14" s="13" t="s">
        <v>402</v>
      </c>
      <c r="J14" s="12"/>
      <c r="K14" s="10" t="s">
        <v>134</v>
      </c>
      <c r="L14" s="58">
        <v>4666.3999999999996</v>
      </c>
      <c r="M14" s="21"/>
      <c r="N14" s="49">
        <f>N13+Table_1[[#This Row],[Crédito]]+Table_1[[#This Row],[Débito]]</f>
        <v>64132.2</v>
      </c>
      <c r="O14" s="50"/>
    </row>
    <row r="15" spans="1:15" ht="13.5" hidden="1" x14ac:dyDescent="0.25">
      <c r="A15" s="18">
        <v>13</v>
      </c>
      <c r="B15" s="8" t="s">
        <v>458</v>
      </c>
      <c r="C15" s="19">
        <v>553655000030368</v>
      </c>
      <c r="D15" s="18">
        <v>24</v>
      </c>
      <c r="E15" s="18" t="s">
        <v>120</v>
      </c>
      <c r="F15" s="18">
        <v>2022</v>
      </c>
      <c r="G15" s="16" t="s">
        <v>397</v>
      </c>
      <c r="H15" s="13" t="s">
        <v>135</v>
      </c>
      <c r="I15" s="13" t="s">
        <v>405</v>
      </c>
      <c r="J15" s="12"/>
      <c r="K15" s="10" t="s">
        <v>136</v>
      </c>
      <c r="M15" s="24">
        <v>-5704.16</v>
      </c>
      <c r="N15" s="49">
        <f>N14+Table_1[[#This Row],[Crédito]]+Table_1[[#This Row],[Débito]]</f>
        <v>58428.039999999994</v>
      </c>
    </row>
    <row r="16" spans="1:15" ht="13.5" hidden="1" x14ac:dyDescent="0.25">
      <c r="A16" s="18">
        <v>14</v>
      </c>
      <c r="B16" s="8" t="s">
        <v>458</v>
      </c>
      <c r="C16" s="19">
        <v>554732000132604</v>
      </c>
      <c r="D16" s="18">
        <v>27</v>
      </c>
      <c r="E16" s="18" t="s">
        <v>120</v>
      </c>
      <c r="F16" s="18">
        <v>2022</v>
      </c>
      <c r="G16" s="18" t="s">
        <v>397</v>
      </c>
      <c r="H16" s="13" t="s">
        <v>137</v>
      </c>
      <c r="I16" s="13" t="s">
        <v>405</v>
      </c>
      <c r="J16" s="12"/>
      <c r="K16" s="10" t="s">
        <v>138</v>
      </c>
      <c r="L16" s="21"/>
      <c r="M16" s="24">
        <v>-5704.16</v>
      </c>
      <c r="N16" s="49">
        <f>N15+Table_1[[#This Row],[Crédito]]+Table_1[[#This Row],[Débito]]</f>
        <v>52723.87999999999</v>
      </c>
    </row>
    <row r="17" spans="1:15" ht="13.5" hidden="1" x14ac:dyDescent="0.25">
      <c r="A17" s="18">
        <v>15</v>
      </c>
      <c r="B17" s="8" t="s">
        <v>406</v>
      </c>
      <c r="C17" s="19">
        <v>52701</v>
      </c>
      <c r="D17" s="18">
        <v>27</v>
      </c>
      <c r="E17" s="18" t="s">
        <v>120</v>
      </c>
      <c r="F17" s="18">
        <v>2022</v>
      </c>
      <c r="G17" s="18" t="s">
        <v>395</v>
      </c>
      <c r="H17" s="13" t="s">
        <v>139</v>
      </c>
      <c r="I17" s="13" t="s">
        <v>407</v>
      </c>
      <c r="J17" s="12"/>
      <c r="K17" s="10" t="s">
        <v>140</v>
      </c>
      <c r="L17" s="21"/>
      <c r="M17" s="24">
        <v>-1260</v>
      </c>
      <c r="N17" s="49">
        <f>N16+Table_1[[#This Row],[Crédito]]+Table_1[[#This Row],[Débito]]</f>
        <v>51463.87999999999</v>
      </c>
    </row>
    <row r="18" spans="1:15" ht="13.5" x14ac:dyDescent="0.25">
      <c r="A18" s="18">
        <v>16</v>
      </c>
      <c r="B18" s="8" t="s">
        <v>401</v>
      </c>
      <c r="C18" s="19">
        <v>219438597</v>
      </c>
      <c r="D18" s="18">
        <v>31</v>
      </c>
      <c r="E18" s="18" t="s">
        <v>120</v>
      </c>
      <c r="F18" s="18">
        <v>2022</v>
      </c>
      <c r="G18" s="18" t="s">
        <v>522</v>
      </c>
      <c r="H18" s="13" t="s">
        <v>515</v>
      </c>
      <c r="I18" s="13" t="s">
        <v>402</v>
      </c>
      <c r="J18" s="12"/>
      <c r="K18" s="10" t="s">
        <v>118</v>
      </c>
      <c r="L18" s="20">
        <v>11900</v>
      </c>
      <c r="N18" s="54">
        <f>N17+Table_1[[#This Row],[Crédito]]-Table_1[[#This Row],[Débito]]</f>
        <v>63363.87999999999</v>
      </c>
    </row>
    <row r="19" spans="1:15" ht="13.5" hidden="1" x14ac:dyDescent="0.25">
      <c r="A19" s="18">
        <v>17</v>
      </c>
      <c r="B19" s="8" t="s">
        <v>615</v>
      </c>
      <c r="C19" s="19">
        <v>553653000042241</v>
      </c>
      <c r="D19" s="18">
        <v>1</v>
      </c>
      <c r="E19" s="18" t="s">
        <v>141</v>
      </c>
      <c r="F19" s="18">
        <v>2022</v>
      </c>
      <c r="G19" s="16" t="s">
        <v>397</v>
      </c>
      <c r="H19" s="13" t="s">
        <v>142</v>
      </c>
      <c r="I19" s="13" t="s">
        <v>408</v>
      </c>
      <c r="J19" s="12"/>
      <c r="K19" s="10" t="s">
        <v>143</v>
      </c>
      <c r="M19" s="24">
        <v>-4030.14</v>
      </c>
      <c r="N19" s="49">
        <f>N18+Table_1[[#This Row],[Débito]]+Table_1[[#This Row],[Crédito]]</f>
        <v>59333.739999999991</v>
      </c>
    </row>
    <row r="20" spans="1:15" ht="13.5" hidden="1" x14ac:dyDescent="0.25">
      <c r="A20" s="18">
        <v>18</v>
      </c>
      <c r="B20" s="8" t="s">
        <v>603</v>
      </c>
      <c r="C20" s="19">
        <v>60101</v>
      </c>
      <c r="D20" s="16">
        <v>1</v>
      </c>
      <c r="E20" s="18" t="s">
        <v>141</v>
      </c>
      <c r="F20" s="18">
        <v>2022</v>
      </c>
      <c r="G20" s="18" t="s">
        <v>395</v>
      </c>
      <c r="H20" s="13" t="s">
        <v>127</v>
      </c>
      <c r="I20" s="13" t="s">
        <v>128</v>
      </c>
      <c r="J20" s="12"/>
      <c r="K20" s="10" t="s">
        <v>129</v>
      </c>
      <c r="L20" s="21"/>
      <c r="M20" s="24">
        <v>-2075.9299999999998</v>
      </c>
      <c r="N20" s="49">
        <f>N19+Table_1[[#This Row],[Débito]]+Table_1[[#This Row],[Crédito]]</f>
        <v>57257.80999999999</v>
      </c>
    </row>
    <row r="21" spans="1:15" ht="13.5" hidden="1" x14ac:dyDescent="0.25">
      <c r="A21" s="18">
        <v>19</v>
      </c>
      <c r="B21" s="8" t="s">
        <v>615</v>
      </c>
      <c r="C21" s="19">
        <v>60102</v>
      </c>
      <c r="D21" s="18">
        <v>1</v>
      </c>
      <c r="E21" s="18" t="s">
        <v>141</v>
      </c>
      <c r="F21" s="18">
        <v>2022</v>
      </c>
      <c r="G21" s="18" t="s">
        <v>395</v>
      </c>
      <c r="H21" s="13" t="s">
        <v>144</v>
      </c>
      <c r="I21" s="13" t="s">
        <v>409</v>
      </c>
      <c r="J21" s="12"/>
      <c r="K21" s="10" t="s">
        <v>145</v>
      </c>
      <c r="L21" s="21"/>
      <c r="M21" s="24">
        <v>-1936.74</v>
      </c>
      <c r="N21" s="49">
        <f>N20+Table_1[[#This Row],[Débito]]+Table_1[[#This Row],[Crédito]]</f>
        <v>55321.069999999992</v>
      </c>
    </row>
    <row r="22" spans="1:15" ht="13.5" hidden="1" x14ac:dyDescent="0.25">
      <c r="A22" s="18">
        <v>20</v>
      </c>
      <c r="B22" s="8" t="s">
        <v>400</v>
      </c>
      <c r="C22" s="19">
        <v>861571202235966</v>
      </c>
      <c r="D22" s="18">
        <v>6</v>
      </c>
      <c r="E22" s="18" t="s">
        <v>141</v>
      </c>
      <c r="F22" s="18">
        <v>2022</v>
      </c>
      <c r="G22" s="18" t="s">
        <v>403</v>
      </c>
      <c r="H22" s="13" t="s">
        <v>122</v>
      </c>
      <c r="I22" s="13" t="s">
        <v>384</v>
      </c>
      <c r="J22" s="12"/>
      <c r="K22" s="10" t="s">
        <v>123</v>
      </c>
      <c r="L22" s="21"/>
      <c r="M22" s="45">
        <v>-66</v>
      </c>
      <c r="N22" s="49">
        <f>N21+Table_1[[#This Row],[Débito]]+Table_1[[#This Row],[Crédito]]</f>
        <v>55255.069999999992</v>
      </c>
    </row>
    <row r="23" spans="1:15" ht="13.5" x14ac:dyDescent="0.25">
      <c r="A23" s="18">
        <v>21</v>
      </c>
      <c r="B23" s="8" t="s">
        <v>401</v>
      </c>
      <c r="C23" s="26">
        <v>221293977</v>
      </c>
      <c r="D23" s="27">
        <v>8</v>
      </c>
      <c r="E23" s="27" t="s">
        <v>141</v>
      </c>
      <c r="F23" s="27">
        <v>2022</v>
      </c>
      <c r="G23" s="18" t="s">
        <v>523</v>
      </c>
      <c r="H23" s="13" t="s">
        <v>515</v>
      </c>
      <c r="I23" s="13" t="s">
        <v>402</v>
      </c>
      <c r="J23" s="12"/>
      <c r="K23" s="10" t="s">
        <v>118</v>
      </c>
      <c r="L23" s="20">
        <v>10500</v>
      </c>
      <c r="N23" s="49">
        <f>N22+Table_1[[#This Row],[Débito]]+Table_1[[#This Row],[Crédito]]</f>
        <v>65755.069999999992</v>
      </c>
      <c r="O23" s="50"/>
    </row>
    <row r="24" spans="1:15" ht="13.5" hidden="1" x14ac:dyDescent="0.25">
      <c r="A24" s="18">
        <v>22</v>
      </c>
      <c r="B24" s="8" t="s">
        <v>124</v>
      </c>
      <c r="C24" s="19">
        <v>60801</v>
      </c>
      <c r="D24" s="18">
        <v>8</v>
      </c>
      <c r="E24" s="18" t="s">
        <v>141</v>
      </c>
      <c r="F24" s="18">
        <v>2022</v>
      </c>
      <c r="G24" s="16" t="s">
        <v>392</v>
      </c>
      <c r="H24" s="13" t="s">
        <v>125</v>
      </c>
      <c r="I24" s="13" t="s">
        <v>466</v>
      </c>
      <c r="J24" s="12"/>
      <c r="K24" s="10" t="s">
        <v>126</v>
      </c>
      <c r="M24" s="45">
        <v>-875</v>
      </c>
      <c r="N24" s="49">
        <f>N23+Table_1[[#This Row],[Débito]]+Table_1[[#This Row],[Crédito]]</f>
        <v>64880.069999999992</v>
      </c>
    </row>
    <row r="25" spans="1:15" ht="13.5" hidden="1" x14ac:dyDescent="0.25">
      <c r="A25" s="18">
        <v>23</v>
      </c>
      <c r="B25" s="8" t="s">
        <v>124</v>
      </c>
      <c r="C25" s="19">
        <v>60802</v>
      </c>
      <c r="D25" s="18">
        <v>8</v>
      </c>
      <c r="E25" s="18" t="s">
        <v>141</v>
      </c>
      <c r="F25" s="18">
        <v>2022</v>
      </c>
      <c r="G25" s="18" t="s">
        <v>392</v>
      </c>
      <c r="H25" s="13" t="s">
        <v>125</v>
      </c>
      <c r="I25" s="13" t="s">
        <v>629</v>
      </c>
      <c r="J25" s="12"/>
      <c r="K25" s="10" t="s">
        <v>126</v>
      </c>
      <c r="L25" s="21"/>
      <c r="M25" s="24">
        <v>-2263.3200000000002</v>
      </c>
      <c r="N25" s="49">
        <f>N24+Table_1[[#This Row],[Débito]]+Table_1[[#This Row],[Crédito]]</f>
        <v>62616.749999999993</v>
      </c>
    </row>
    <row r="26" spans="1:15" ht="14.25" customHeight="1" x14ac:dyDescent="0.25">
      <c r="A26" s="18">
        <v>24</v>
      </c>
      <c r="B26" s="8" t="s">
        <v>401</v>
      </c>
      <c r="C26" s="19">
        <v>221824176</v>
      </c>
      <c r="D26" s="18">
        <v>10</v>
      </c>
      <c r="E26" s="18" t="s">
        <v>141</v>
      </c>
      <c r="F26" s="18">
        <v>2022</v>
      </c>
      <c r="G26" s="18" t="s">
        <v>393</v>
      </c>
      <c r="H26" s="13" t="s">
        <v>520</v>
      </c>
      <c r="I26" s="13" t="s">
        <v>402</v>
      </c>
      <c r="J26" s="12"/>
      <c r="K26" s="10" t="s">
        <v>117</v>
      </c>
      <c r="L26" s="20">
        <v>12600</v>
      </c>
      <c r="N26" s="49">
        <f>N25+Table_1[[#This Row],[Débito]]+Table_1[[#This Row],[Crédito]]</f>
        <v>75216.75</v>
      </c>
      <c r="O26" s="50"/>
    </row>
    <row r="27" spans="1:15" ht="13.5" hidden="1" x14ac:dyDescent="0.25">
      <c r="A27" s="18">
        <v>25</v>
      </c>
      <c r="B27" s="8" t="s">
        <v>124</v>
      </c>
      <c r="C27" s="19">
        <v>554439000039504</v>
      </c>
      <c r="D27" s="18">
        <v>14</v>
      </c>
      <c r="E27" s="18" t="s">
        <v>141</v>
      </c>
      <c r="F27" s="18">
        <v>2022</v>
      </c>
      <c r="G27" s="18" t="s">
        <v>412</v>
      </c>
      <c r="H27" s="16" t="s">
        <v>410</v>
      </c>
      <c r="I27" s="13" t="s">
        <v>411</v>
      </c>
      <c r="J27" s="12"/>
      <c r="K27" s="78" t="s">
        <v>623</v>
      </c>
      <c r="M27" s="87">
        <v>-4500</v>
      </c>
      <c r="N27" s="49">
        <f>N26+Table_1[[#This Row],[Débito]]+Table_1[[#This Row],[Crédito]]</f>
        <v>70716.75</v>
      </c>
    </row>
    <row r="28" spans="1:15" ht="13.5" hidden="1" x14ac:dyDescent="0.25">
      <c r="A28" s="18">
        <v>26</v>
      </c>
      <c r="B28" s="8" t="s">
        <v>124</v>
      </c>
      <c r="C28" s="19">
        <v>554439000039504</v>
      </c>
      <c r="D28" s="18">
        <v>14</v>
      </c>
      <c r="E28" s="18" t="s">
        <v>141</v>
      </c>
      <c r="F28" s="18">
        <v>2022</v>
      </c>
      <c r="G28" s="18" t="s">
        <v>412</v>
      </c>
      <c r="H28" s="16" t="s">
        <v>410</v>
      </c>
      <c r="I28" s="13" t="s">
        <v>445</v>
      </c>
      <c r="J28" s="12"/>
      <c r="K28" s="78" t="s">
        <v>623</v>
      </c>
      <c r="L28" s="21"/>
      <c r="M28" s="24">
        <v>-2597.62</v>
      </c>
      <c r="N28" s="49">
        <f>N27+Table_1[[#This Row],[Débito]]+Table_1[[#This Row],[Crédito]]</f>
        <v>68119.13</v>
      </c>
    </row>
    <row r="29" spans="1:15" ht="13.5" hidden="1" x14ac:dyDescent="0.25">
      <c r="A29" s="18">
        <v>27</v>
      </c>
      <c r="B29" s="8" t="s">
        <v>124</v>
      </c>
      <c r="C29" s="19">
        <v>554439000039504</v>
      </c>
      <c r="D29" s="18">
        <v>14</v>
      </c>
      <c r="E29" s="18" t="s">
        <v>141</v>
      </c>
      <c r="F29" s="18">
        <v>2022</v>
      </c>
      <c r="G29" s="18" t="s">
        <v>412</v>
      </c>
      <c r="H29" s="16" t="s">
        <v>410</v>
      </c>
      <c r="I29" s="13" t="s">
        <v>444</v>
      </c>
      <c r="J29" s="12"/>
      <c r="K29" s="78" t="s">
        <v>623</v>
      </c>
      <c r="L29" s="21"/>
      <c r="M29" s="24">
        <v>-2274.1799999999998</v>
      </c>
      <c r="N29" s="49">
        <f>N28+Table_1[[#This Row],[Débito]]+Table_1[[#This Row],[Crédito]]</f>
        <v>65844.950000000012</v>
      </c>
    </row>
    <row r="30" spans="1:15" ht="13.5" x14ac:dyDescent="0.25">
      <c r="A30" s="18">
        <v>29</v>
      </c>
      <c r="B30" s="8" t="s">
        <v>401</v>
      </c>
      <c r="C30" s="19">
        <v>78001447100096</v>
      </c>
      <c r="D30" s="18">
        <v>21</v>
      </c>
      <c r="E30" s="18" t="s">
        <v>141</v>
      </c>
      <c r="F30" s="18">
        <v>2022</v>
      </c>
      <c r="G30" s="9" t="s">
        <v>541</v>
      </c>
      <c r="H30" s="13" t="s">
        <v>517</v>
      </c>
      <c r="I30" s="13" t="s">
        <v>402</v>
      </c>
      <c r="J30" s="12"/>
      <c r="K30" s="10" t="s">
        <v>119</v>
      </c>
      <c r="L30" s="20">
        <v>14000</v>
      </c>
      <c r="N30" s="49">
        <f>N29+Table_1[[#This Row],[Débito]]+Table_1[[#This Row],[Crédito]]</f>
        <v>79844.950000000012</v>
      </c>
    </row>
    <row r="31" spans="1:15" ht="13.5" x14ac:dyDescent="0.25">
      <c r="A31" s="18">
        <v>30</v>
      </c>
      <c r="B31" s="8" t="s">
        <v>401</v>
      </c>
      <c r="C31" s="19">
        <v>223526426</v>
      </c>
      <c r="D31" s="18">
        <v>21</v>
      </c>
      <c r="E31" s="18" t="s">
        <v>141</v>
      </c>
      <c r="F31" s="18">
        <v>2022</v>
      </c>
      <c r="G31" s="9" t="s">
        <v>573</v>
      </c>
      <c r="H31" s="13" t="s">
        <v>132</v>
      </c>
      <c r="I31" s="13" t="s">
        <v>402</v>
      </c>
      <c r="J31" s="12"/>
      <c r="K31" s="10" t="s">
        <v>133</v>
      </c>
      <c r="L31" s="20">
        <v>7980</v>
      </c>
      <c r="M31" s="21"/>
      <c r="N31" s="49">
        <f>N30+Table_1[[#This Row],[Débito]]+Table_1[[#This Row],[Crédito]]</f>
        <v>87824.950000000012</v>
      </c>
    </row>
    <row r="32" spans="1:15" ht="13.5" x14ac:dyDescent="0.25">
      <c r="A32" s="18">
        <v>31</v>
      </c>
      <c r="B32" s="8" t="s">
        <v>401</v>
      </c>
      <c r="C32" s="19">
        <v>224110591</v>
      </c>
      <c r="D32" s="18">
        <v>24</v>
      </c>
      <c r="E32" s="18" t="s">
        <v>141</v>
      </c>
      <c r="F32" s="18">
        <v>2022</v>
      </c>
      <c r="G32" s="18" t="s">
        <v>554</v>
      </c>
      <c r="H32" s="13" t="s">
        <v>514</v>
      </c>
      <c r="I32" s="13" t="s">
        <v>402</v>
      </c>
      <c r="J32" s="12"/>
      <c r="K32" s="10" t="s">
        <v>134</v>
      </c>
      <c r="L32" s="55">
        <v>5366.4</v>
      </c>
      <c r="M32" s="21"/>
      <c r="N32" s="54">
        <f>N31+Table_1[[#This Row],[Débito]]+Table_1[[#This Row],[Crédito]]</f>
        <v>93191.35</v>
      </c>
      <c r="O32" s="46"/>
    </row>
    <row r="33" spans="1:14" ht="13.5" hidden="1" x14ac:dyDescent="0.25">
      <c r="A33" s="18">
        <v>32</v>
      </c>
      <c r="B33" s="8" t="s">
        <v>406</v>
      </c>
      <c r="C33" s="19">
        <v>553653000036745</v>
      </c>
      <c r="D33" s="18">
        <v>1</v>
      </c>
      <c r="E33" s="18" t="s">
        <v>146</v>
      </c>
      <c r="F33" s="18">
        <v>2022</v>
      </c>
      <c r="G33" s="18" t="s">
        <v>397</v>
      </c>
      <c r="H33" s="13" t="s">
        <v>147</v>
      </c>
      <c r="I33" s="16" t="s">
        <v>413</v>
      </c>
      <c r="K33" s="10" t="s">
        <v>148</v>
      </c>
      <c r="M33" s="45">
        <v>-756</v>
      </c>
      <c r="N33" s="49">
        <f>N32+Table_1[[#This Row],[Débito]]+Table_1[[#This Row],[Crédito]]</f>
        <v>92435.35</v>
      </c>
    </row>
    <row r="34" spans="1:14" ht="13.5" hidden="1" x14ac:dyDescent="0.25">
      <c r="A34" s="18">
        <v>33</v>
      </c>
      <c r="B34" s="8" t="s">
        <v>615</v>
      </c>
      <c r="C34" s="19">
        <v>553653000042241</v>
      </c>
      <c r="D34" s="18">
        <v>1</v>
      </c>
      <c r="E34" s="18" t="s">
        <v>146</v>
      </c>
      <c r="F34" s="18">
        <v>2022</v>
      </c>
      <c r="G34" s="18" t="s">
        <v>397</v>
      </c>
      <c r="H34" s="13" t="s">
        <v>142</v>
      </c>
      <c r="I34" s="13" t="s">
        <v>408</v>
      </c>
      <c r="J34" s="12"/>
      <c r="K34" s="10" t="s">
        <v>143</v>
      </c>
      <c r="L34" s="21"/>
      <c r="M34" s="24">
        <v>-5218.16</v>
      </c>
      <c r="N34" s="49">
        <f>N33+Table_1[[#This Row],[Débito]]+Table_1[[#This Row],[Crédito]]</f>
        <v>87217.19</v>
      </c>
    </row>
    <row r="35" spans="1:14" ht="13.5" hidden="1" x14ac:dyDescent="0.25">
      <c r="A35" s="18">
        <v>34</v>
      </c>
      <c r="B35" s="8" t="s">
        <v>615</v>
      </c>
      <c r="C35" s="19">
        <v>70101</v>
      </c>
      <c r="D35" s="18">
        <v>1</v>
      </c>
      <c r="E35" s="18" t="s">
        <v>146</v>
      </c>
      <c r="F35" s="18">
        <v>2022</v>
      </c>
      <c r="G35" s="18" t="s">
        <v>395</v>
      </c>
      <c r="H35" s="13" t="s">
        <v>144</v>
      </c>
      <c r="I35" s="13" t="s">
        <v>409</v>
      </c>
      <c r="J35" s="12"/>
      <c r="K35" s="10" t="s">
        <v>145</v>
      </c>
      <c r="L35" s="21"/>
      <c r="M35" s="24">
        <v>-2615.6</v>
      </c>
      <c r="N35" s="49">
        <f>N34+Table_1[[#This Row],[Débito]]+Table_1[[#This Row],[Crédito]]</f>
        <v>84601.59</v>
      </c>
    </row>
    <row r="36" spans="1:14" ht="13.5" hidden="1" x14ac:dyDescent="0.25">
      <c r="A36" s="18">
        <v>35</v>
      </c>
      <c r="B36" s="8" t="s">
        <v>603</v>
      </c>
      <c r="C36" s="19">
        <v>70102</v>
      </c>
      <c r="D36" s="18">
        <v>1</v>
      </c>
      <c r="E36" s="18" t="s">
        <v>146</v>
      </c>
      <c r="F36" s="18">
        <v>2022</v>
      </c>
      <c r="G36" s="18" t="s">
        <v>395</v>
      </c>
      <c r="H36" s="13" t="s">
        <v>127</v>
      </c>
      <c r="I36" s="13" t="s">
        <v>128</v>
      </c>
      <c r="J36" s="12"/>
      <c r="K36" s="10" t="s">
        <v>129</v>
      </c>
      <c r="L36" s="21"/>
      <c r="M36" s="24">
        <v>-2200.9299999999998</v>
      </c>
      <c r="N36" s="49">
        <f>N35+Table_1[[#This Row],[Débito]]+Table_1[[#This Row],[Crédito]]</f>
        <v>82400.66</v>
      </c>
    </row>
    <row r="37" spans="1:14" ht="13.5" hidden="1" x14ac:dyDescent="0.25">
      <c r="A37" s="18">
        <v>36</v>
      </c>
      <c r="B37" s="8" t="s">
        <v>400</v>
      </c>
      <c r="C37" s="19">
        <v>801871300069845</v>
      </c>
      <c r="D37" s="18">
        <v>6</v>
      </c>
      <c r="E37" s="18" t="s">
        <v>146</v>
      </c>
      <c r="F37" s="18">
        <v>2022</v>
      </c>
      <c r="G37" s="18" t="s">
        <v>403</v>
      </c>
      <c r="H37" s="13" t="s">
        <v>122</v>
      </c>
      <c r="I37" s="13" t="s">
        <v>384</v>
      </c>
      <c r="J37" s="12"/>
      <c r="K37" s="10" t="s">
        <v>123</v>
      </c>
      <c r="L37" s="21"/>
      <c r="M37" s="45">
        <v>-66</v>
      </c>
      <c r="N37" s="49">
        <f>N36+Table_1[[#This Row],[Débito]]+Table_1[[#This Row],[Crédito]]</f>
        <v>82334.66</v>
      </c>
    </row>
    <row r="38" spans="1:14" ht="13.5" hidden="1" x14ac:dyDescent="0.25">
      <c r="A38" s="18">
        <v>37</v>
      </c>
      <c r="B38" s="8" t="s">
        <v>458</v>
      </c>
      <c r="C38" s="19">
        <v>553653000026023</v>
      </c>
      <c r="D38" s="18">
        <v>7</v>
      </c>
      <c r="E38" s="18" t="s">
        <v>146</v>
      </c>
      <c r="F38" s="18">
        <v>2022</v>
      </c>
      <c r="G38" s="18" t="s">
        <v>397</v>
      </c>
      <c r="H38" s="13" t="s">
        <v>149</v>
      </c>
      <c r="I38" s="13" t="s">
        <v>405</v>
      </c>
      <c r="J38" s="12"/>
      <c r="K38" s="10" t="s">
        <v>150</v>
      </c>
      <c r="L38" s="21"/>
      <c r="M38" s="24">
        <v>-5704.16</v>
      </c>
      <c r="N38" s="49">
        <f>N37+Table_1[[#This Row],[Débito]]+Table_1[[#This Row],[Crédito]]</f>
        <v>76630.5</v>
      </c>
    </row>
    <row r="39" spans="1:14" ht="13.5" hidden="1" x14ac:dyDescent="0.25">
      <c r="A39" s="18">
        <v>38</v>
      </c>
      <c r="B39" s="8" t="s">
        <v>124</v>
      </c>
      <c r="C39" s="19">
        <v>70801</v>
      </c>
      <c r="D39" s="18">
        <v>8</v>
      </c>
      <c r="E39" s="16" t="s">
        <v>146</v>
      </c>
      <c r="F39" s="18">
        <v>2022</v>
      </c>
      <c r="G39" s="16" t="s">
        <v>392</v>
      </c>
      <c r="H39" s="13" t="s">
        <v>125</v>
      </c>
      <c r="I39" s="13" t="s">
        <v>446</v>
      </c>
      <c r="J39" s="12"/>
      <c r="K39" s="10" t="s">
        <v>126</v>
      </c>
      <c r="L39" s="21"/>
      <c r="M39" s="45">
        <v>-506.5</v>
      </c>
      <c r="N39" s="49">
        <f>N38+Table_1[[#This Row],[Débito]]+Table_1[[#This Row],[Crédito]]</f>
        <v>76124</v>
      </c>
    </row>
    <row r="40" spans="1:14" ht="13.5" hidden="1" x14ac:dyDescent="0.25">
      <c r="A40" s="18">
        <v>39</v>
      </c>
      <c r="B40" s="8" t="s">
        <v>124</v>
      </c>
      <c r="C40" s="19">
        <v>70802</v>
      </c>
      <c r="D40" s="18">
        <v>8</v>
      </c>
      <c r="E40" s="18" t="s">
        <v>146</v>
      </c>
      <c r="F40" s="18">
        <v>2022</v>
      </c>
      <c r="G40" s="18" t="s">
        <v>392</v>
      </c>
      <c r="H40" s="13" t="s">
        <v>125</v>
      </c>
      <c r="I40" s="13" t="s">
        <v>634</v>
      </c>
      <c r="J40" s="12"/>
      <c r="K40" s="10" t="s">
        <v>126</v>
      </c>
      <c r="L40" s="21"/>
      <c r="M40" s="24">
        <v>-2123.3200000000002</v>
      </c>
      <c r="N40" s="49">
        <f>N39+Table_1[[#This Row],[Débito]]+Table_1[[#This Row],[Crédito]]</f>
        <v>74000.679999999993</v>
      </c>
    </row>
    <row r="41" spans="1:14" ht="13.5" x14ac:dyDescent="0.25">
      <c r="A41" s="18">
        <v>40</v>
      </c>
      <c r="B41" s="8" t="s">
        <v>401</v>
      </c>
      <c r="C41" s="19">
        <v>227525393</v>
      </c>
      <c r="D41" s="18">
        <v>11</v>
      </c>
      <c r="E41" s="18" t="s">
        <v>146</v>
      </c>
      <c r="F41" s="18">
        <v>2022</v>
      </c>
      <c r="G41" s="18" t="s">
        <v>524</v>
      </c>
      <c r="H41" s="13" t="s">
        <v>515</v>
      </c>
      <c r="I41" s="13" t="s">
        <v>402</v>
      </c>
      <c r="J41" s="12"/>
      <c r="K41" s="10" t="s">
        <v>118</v>
      </c>
      <c r="L41" s="20">
        <v>10500</v>
      </c>
      <c r="N41" s="49">
        <f>N40+Table_1[[#This Row],[Débito]]+Table_1[[#This Row],[Crédito]]</f>
        <v>84500.68</v>
      </c>
    </row>
    <row r="42" spans="1:14" ht="14.25" customHeight="1" x14ac:dyDescent="0.25">
      <c r="A42" s="18">
        <v>41</v>
      </c>
      <c r="B42" s="8" t="s">
        <v>401</v>
      </c>
      <c r="C42" s="19">
        <v>227556076</v>
      </c>
      <c r="D42" s="18">
        <v>11</v>
      </c>
      <c r="E42" s="18" t="s">
        <v>146</v>
      </c>
      <c r="F42" s="18">
        <v>2022</v>
      </c>
      <c r="G42" s="18" t="s">
        <v>393</v>
      </c>
      <c r="H42" s="13" t="s">
        <v>520</v>
      </c>
      <c r="I42" s="13" t="s">
        <v>402</v>
      </c>
      <c r="J42" s="12"/>
      <c r="K42" s="10" t="s">
        <v>117</v>
      </c>
      <c r="L42" s="20">
        <v>12600</v>
      </c>
      <c r="M42" s="21"/>
      <c r="N42" s="49">
        <f>N41+Table_1[[#This Row],[Débito]]+Table_1[[#This Row],[Crédito]]</f>
        <v>97100.68</v>
      </c>
    </row>
    <row r="43" spans="1:14" ht="13.5" x14ac:dyDescent="0.25">
      <c r="A43" s="18">
        <v>42</v>
      </c>
      <c r="B43" s="8" t="s">
        <v>401</v>
      </c>
      <c r="C43" s="19">
        <v>227940402</v>
      </c>
      <c r="D43" s="18">
        <v>13</v>
      </c>
      <c r="E43" s="18" t="s">
        <v>146</v>
      </c>
      <c r="F43" s="18">
        <v>2022</v>
      </c>
      <c r="G43" s="9" t="s">
        <v>574</v>
      </c>
      <c r="H43" s="13" t="s">
        <v>132</v>
      </c>
      <c r="I43" s="13" t="s">
        <v>402</v>
      </c>
      <c r="J43" s="12"/>
      <c r="K43" s="10" t="s">
        <v>133</v>
      </c>
      <c r="L43" s="20">
        <v>7980</v>
      </c>
      <c r="M43" s="21"/>
      <c r="N43" s="49">
        <f>N42+Table_1[[#This Row],[Débito]]+Table_1[[#This Row],[Crédito]]</f>
        <v>105080.68</v>
      </c>
    </row>
    <row r="44" spans="1:14" ht="13.5" hidden="1" x14ac:dyDescent="0.25">
      <c r="A44" s="18">
        <v>43</v>
      </c>
      <c r="B44" s="8" t="s">
        <v>124</v>
      </c>
      <c r="C44" s="19">
        <v>554439000039504</v>
      </c>
      <c r="D44" s="18">
        <v>19</v>
      </c>
      <c r="E44" s="18" t="s">
        <v>146</v>
      </c>
      <c r="F44" s="18">
        <v>2022</v>
      </c>
      <c r="G44" s="18" t="s">
        <v>412</v>
      </c>
      <c r="H44" s="16" t="s">
        <v>410</v>
      </c>
      <c r="I44" s="13" t="s">
        <v>447</v>
      </c>
      <c r="J44" s="12"/>
      <c r="K44" s="78" t="s">
        <v>623</v>
      </c>
      <c r="M44" s="24">
        <v>-1114.3</v>
      </c>
      <c r="N44" s="49">
        <f>N43+Table_1[[#This Row],[Débito]]+Table_1[[#This Row],[Crédito]]</f>
        <v>103966.37999999999</v>
      </c>
    </row>
    <row r="45" spans="1:14" ht="13.5" hidden="1" x14ac:dyDescent="0.25">
      <c r="A45" s="18">
        <v>44</v>
      </c>
      <c r="B45" s="8" t="s">
        <v>124</v>
      </c>
      <c r="C45" s="19">
        <v>554439000039504</v>
      </c>
      <c r="D45" s="18">
        <v>19</v>
      </c>
      <c r="E45" s="18" t="s">
        <v>146</v>
      </c>
      <c r="F45" s="18">
        <v>2022</v>
      </c>
      <c r="G45" s="18" t="s">
        <v>412</v>
      </c>
      <c r="H45" s="16" t="s">
        <v>410</v>
      </c>
      <c r="I45" s="13" t="s">
        <v>414</v>
      </c>
      <c r="J45" s="12"/>
      <c r="K45" s="78" t="s">
        <v>623</v>
      </c>
      <c r="M45" s="24">
        <v>-2026</v>
      </c>
      <c r="N45" s="49">
        <f>N44+Table_1[[#This Row],[Débito]]+Table_1[[#This Row],[Crédito]]</f>
        <v>101940.37999999999</v>
      </c>
    </row>
    <row r="46" spans="1:14" ht="13.5" hidden="1" x14ac:dyDescent="0.25">
      <c r="A46" s="18">
        <v>45</v>
      </c>
      <c r="B46" s="8" t="s">
        <v>124</v>
      </c>
      <c r="C46" s="19">
        <v>71901</v>
      </c>
      <c r="D46" s="16">
        <v>19</v>
      </c>
      <c r="E46" s="18" t="s">
        <v>146</v>
      </c>
      <c r="F46" s="18">
        <v>2022</v>
      </c>
      <c r="G46" s="18" t="s">
        <v>412</v>
      </c>
      <c r="H46" s="16" t="s">
        <v>410</v>
      </c>
      <c r="I46" s="13" t="s">
        <v>448</v>
      </c>
      <c r="J46" s="12"/>
      <c r="K46" s="78" t="s">
        <v>623</v>
      </c>
      <c r="L46" s="21"/>
      <c r="M46" s="23">
        <v>-466.39</v>
      </c>
      <c r="N46" s="49">
        <f>N45+Table_1[[#This Row],[Débito]]+Table_1[[#This Row],[Crédito]]</f>
        <v>101473.98999999999</v>
      </c>
    </row>
    <row r="47" spans="1:14" ht="13.5" x14ac:dyDescent="0.25">
      <c r="A47" s="18">
        <v>46</v>
      </c>
      <c r="B47" s="8" t="s">
        <v>401</v>
      </c>
      <c r="C47" s="19">
        <v>78001448500159</v>
      </c>
      <c r="D47" s="18">
        <v>20</v>
      </c>
      <c r="E47" s="18" t="s">
        <v>146</v>
      </c>
      <c r="F47" s="18">
        <v>2022</v>
      </c>
      <c r="G47" s="9" t="s">
        <v>542</v>
      </c>
      <c r="H47" s="13" t="s">
        <v>517</v>
      </c>
      <c r="I47" s="13" t="s">
        <v>402</v>
      </c>
      <c r="J47" s="12"/>
      <c r="K47" s="10" t="s">
        <v>119</v>
      </c>
      <c r="L47" s="20">
        <v>14000</v>
      </c>
      <c r="N47" s="49">
        <f>N46+Table_1[[#This Row],[Débito]]+Table_1[[#This Row],[Crédito]]</f>
        <v>115473.98999999999</v>
      </c>
    </row>
    <row r="48" spans="1:14" ht="13.5" hidden="1" x14ac:dyDescent="0.25">
      <c r="A48" s="18">
        <v>47</v>
      </c>
      <c r="B48" s="8" t="s">
        <v>124</v>
      </c>
      <c r="C48" s="19">
        <v>72901</v>
      </c>
      <c r="D48" s="18">
        <v>29</v>
      </c>
      <c r="E48" s="18" t="s">
        <v>146</v>
      </c>
      <c r="F48" s="18">
        <v>2022</v>
      </c>
      <c r="G48" s="16" t="s">
        <v>392</v>
      </c>
      <c r="H48" s="13" t="s">
        <v>125</v>
      </c>
      <c r="I48" s="13" t="s">
        <v>467</v>
      </c>
      <c r="J48" s="12"/>
      <c r="K48" s="10" t="s">
        <v>126</v>
      </c>
      <c r="M48" s="45">
        <v>-969</v>
      </c>
      <c r="N48" s="54">
        <f>N47+Table_1[[#This Row],[Débito]]+Table_1[[#This Row],[Crédito]]</f>
        <v>114504.98999999999</v>
      </c>
    </row>
    <row r="49" spans="1:16" ht="13.5" hidden="1" x14ac:dyDescent="0.25">
      <c r="A49" s="18">
        <v>48</v>
      </c>
      <c r="B49" s="8" t="s">
        <v>406</v>
      </c>
      <c r="C49" s="19">
        <v>553653000036745</v>
      </c>
      <c r="D49" s="18">
        <v>1</v>
      </c>
      <c r="E49" s="18" t="s">
        <v>151</v>
      </c>
      <c r="F49" s="18">
        <v>2022</v>
      </c>
      <c r="G49" s="18" t="s">
        <v>397</v>
      </c>
      <c r="H49" s="13" t="s">
        <v>147</v>
      </c>
      <c r="I49" s="13" t="s">
        <v>413</v>
      </c>
      <c r="J49" s="12"/>
      <c r="K49" s="10" t="s">
        <v>148</v>
      </c>
      <c r="L49" s="21"/>
      <c r="M49" s="24">
        <v>-2016</v>
      </c>
      <c r="N49" s="49">
        <f>N48+Table_1[[#This Row],[Débito]]+Table_1[[#This Row],[Crédito]]</f>
        <v>112488.98999999999</v>
      </c>
    </row>
    <row r="50" spans="1:16" ht="13.5" hidden="1" x14ac:dyDescent="0.25">
      <c r="A50" s="18">
        <v>49</v>
      </c>
      <c r="B50" s="8" t="s">
        <v>615</v>
      </c>
      <c r="C50" s="19">
        <v>553653000042241</v>
      </c>
      <c r="D50" s="18">
        <v>1</v>
      </c>
      <c r="E50" s="18" t="s">
        <v>151</v>
      </c>
      <c r="F50" s="18">
        <v>2022</v>
      </c>
      <c r="G50" s="18" t="s">
        <v>397</v>
      </c>
      <c r="H50" s="13" t="s">
        <v>142</v>
      </c>
      <c r="I50" s="13" t="s">
        <v>408</v>
      </c>
      <c r="J50" s="12"/>
      <c r="K50" s="10" t="s">
        <v>143</v>
      </c>
      <c r="L50" s="21"/>
      <c r="M50" s="24">
        <v>-4030.14</v>
      </c>
      <c r="N50" s="49">
        <f>N49+Table_1[[#This Row],[Débito]]+Table_1[[#This Row],[Crédito]]</f>
        <v>108458.84999999999</v>
      </c>
    </row>
    <row r="51" spans="1:16" ht="13.5" hidden="1" x14ac:dyDescent="0.25">
      <c r="A51" s="18">
        <v>50</v>
      </c>
      <c r="B51" s="8" t="s">
        <v>603</v>
      </c>
      <c r="C51" s="19">
        <v>80101</v>
      </c>
      <c r="D51" s="18">
        <v>1</v>
      </c>
      <c r="E51" s="18" t="s">
        <v>151</v>
      </c>
      <c r="F51" s="18">
        <v>2022</v>
      </c>
      <c r="G51" s="18" t="s">
        <v>395</v>
      </c>
      <c r="H51" s="13" t="s">
        <v>127</v>
      </c>
      <c r="I51" s="13" t="s">
        <v>128</v>
      </c>
      <c r="J51" s="12"/>
      <c r="K51" s="10" t="s">
        <v>129</v>
      </c>
      <c r="L51" s="21"/>
      <c r="M51" s="28">
        <v>-2200.92</v>
      </c>
      <c r="N51" s="49">
        <f>N50+Table_1[[#This Row],[Débito]]+Table_1[[#This Row],[Crédito]]</f>
        <v>106257.93</v>
      </c>
    </row>
    <row r="52" spans="1:16" ht="13.5" hidden="1" x14ac:dyDescent="0.25">
      <c r="A52" s="18">
        <v>51</v>
      </c>
      <c r="B52" s="8" t="s">
        <v>615</v>
      </c>
      <c r="C52" s="19">
        <v>80102</v>
      </c>
      <c r="D52" s="18">
        <v>1</v>
      </c>
      <c r="E52" s="18" t="s">
        <v>151</v>
      </c>
      <c r="F52" s="18">
        <v>2022</v>
      </c>
      <c r="G52" s="18" t="s">
        <v>395</v>
      </c>
      <c r="H52" s="13" t="s">
        <v>144</v>
      </c>
      <c r="I52" s="13" t="s">
        <v>409</v>
      </c>
      <c r="J52" s="12"/>
      <c r="K52" s="10" t="s">
        <v>145</v>
      </c>
      <c r="L52" s="21"/>
      <c r="M52" s="28">
        <v>-1936.74</v>
      </c>
      <c r="N52" s="49">
        <f>N51+Table_1[[#This Row],[Débito]]+Table_1[[#This Row],[Crédito]]</f>
        <v>104321.18999999999</v>
      </c>
    </row>
    <row r="53" spans="1:16" ht="13.5" hidden="1" x14ac:dyDescent="0.25">
      <c r="A53" s="18">
        <v>52</v>
      </c>
      <c r="B53" s="8" t="s">
        <v>124</v>
      </c>
      <c r="C53" s="19">
        <v>80201</v>
      </c>
      <c r="D53" s="16">
        <v>2</v>
      </c>
      <c r="E53" s="16" t="s">
        <v>151</v>
      </c>
      <c r="F53" s="18">
        <v>2022</v>
      </c>
      <c r="G53" s="16" t="s">
        <v>392</v>
      </c>
      <c r="H53" s="13" t="s">
        <v>125</v>
      </c>
      <c r="I53" s="13" t="s">
        <v>630</v>
      </c>
      <c r="J53" s="12"/>
      <c r="K53" s="10" t="s">
        <v>126</v>
      </c>
      <c r="L53" s="21"/>
      <c r="M53" s="28">
        <v>-2123.3200000000002</v>
      </c>
      <c r="N53" s="49">
        <f>N52+Table_1[[#This Row],[Débito]]+Table_1[[#This Row],[Crédito]]</f>
        <v>102197.86999999998</v>
      </c>
    </row>
    <row r="54" spans="1:16" ht="13.5" hidden="1" x14ac:dyDescent="0.25">
      <c r="A54" s="18">
        <v>53</v>
      </c>
      <c r="B54" s="8" t="s">
        <v>400</v>
      </c>
      <c r="C54" s="19">
        <v>882171300026834</v>
      </c>
      <c r="D54" s="18">
        <v>5</v>
      </c>
      <c r="E54" s="18" t="s">
        <v>151</v>
      </c>
      <c r="F54" s="18">
        <v>2022</v>
      </c>
      <c r="G54" s="18" t="s">
        <v>403</v>
      </c>
      <c r="H54" s="13" t="s">
        <v>122</v>
      </c>
      <c r="I54" s="13" t="s">
        <v>384</v>
      </c>
      <c r="J54" s="12"/>
      <c r="K54" s="10" t="s">
        <v>123</v>
      </c>
      <c r="L54" s="21"/>
      <c r="M54" s="180">
        <v>-66</v>
      </c>
      <c r="N54" s="49">
        <f>N53+Table_1[[#This Row],[Débito]]+Table_1[[#This Row],[Crédito]]</f>
        <v>102131.86999999998</v>
      </c>
    </row>
    <row r="55" spans="1:16" ht="15.75" customHeight="1" x14ac:dyDescent="0.25">
      <c r="A55" s="18">
        <v>54</v>
      </c>
      <c r="B55" s="8" t="s">
        <v>401</v>
      </c>
      <c r="C55" s="26">
        <v>233197667</v>
      </c>
      <c r="D55" s="27">
        <v>9</v>
      </c>
      <c r="E55" s="27" t="s">
        <v>151</v>
      </c>
      <c r="F55" s="27">
        <v>2022</v>
      </c>
      <c r="G55" s="27" t="s">
        <v>393</v>
      </c>
      <c r="H55" s="13" t="s">
        <v>520</v>
      </c>
      <c r="I55" s="13" t="s">
        <v>402</v>
      </c>
      <c r="J55" s="12"/>
      <c r="K55" s="10" t="s">
        <v>117</v>
      </c>
      <c r="L55" s="52">
        <v>12600</v>
      </c>
      <c r="M55" s="29"/>
      <c r="N55" s="49">
        <f>N54+Table_1[[#This Row],[Débito]]+Table_1[[#This Row],[Crédito]]</f>
        <v>114731.86999999998</v>
      </c>
    </row>
    <row r="56" spans="1:16" ht="13.5" x14ac:dyDescent="0.25">
      <c r="A56" s="18">
        <v>55</v>
      </c>
      <c r="B56" s="8" t="s">
        <v>401</v>
      </c>
      <c r="C56" s="19">
        <v>233637852</v>
      </c>
      <c r="D56" s="18">
        <v>11</v>
      </c>
      <c r="E56" s="18" t="s">
        <v>151</v>
      </c>
      <c r="F56" s="18">
        <v>2022</v>
      </c>
      <c r="G56" s="9" t="s">
        <v>575</v>
      </c>
      <c r="H56" s="13" t="s">
        <v>132</v>
      </c>
      <c r="I56" s="13" t="s">
        <v>402</v>
      </c>
      <c r="J56" s="12"/>
      <c r="K56" s="10" t="s">
        <v>133</v>
      </c>
      <c r="L56" s="20">
        <v>7980</v>
      </c>
      <c r="M56" s="30"/>
      <c r="N56" s="49">
        <f>N55+Table_1[[#This Row],[Débito]]+Table_1[[#This Row],[Crédito]]</f>
        <v>122711.86999999998</v>
      </c>
    </row>
    <row r="57" spans="1:16" ht="13.5" x14ac:dyDescent="0.25">
      <c r="A57" s="18">
        <v>56</v>
      </c>
      <c r="B57" s="8" t="s">
        <v>401</v>
      </c>
      <c r="C57" s="19">
        <v>234446787</v>
      </c>
      <c r="D57" s="18">
        <v>16</v>
      </c>
      <c r="E57" s="18" t="s">
        <v>151</v>
      </c>
      <c r="F57" s="18">
        <v>2022</v>
      </c>
      <c r="G57" s="18" t="s">
        <v>555</v>
      </c>
      <c r="H57" s="13" t="s">
        <v>514</v>
      </c>
      <c r="I57" s="13" t="s">
        <v>402</v>
      </c>
      <c r="J57" s="12"/>
      <c r="K57" s="10" t="s">
        <v>134</v>
      </c>
      <c r="L57" s="55">
        <v>5366.4</v>
      </c>
      <c r="M57" s="30"/>
      <c r="N57" s="49">
        <f>N56+Table_1[[#This Row],[Débito]]+Table_1[[#This Row],[Crédito]]</f>
        <v>128078.26999999997</v>
      </c>
    </row>
    <row r="58" spans="1:16" ht="13.5" x14ac:dyDescent="0.25">
      <c r="A58" s="18">
        <v>57</v>
      </c>
      <c r="B58" s="8" t="s">
        <v>401</v>
      </c>
      <c r="C58" s="19">
        <v>234833953</v>
      </c>
      <c r="D58" s="18">
        <v>18</v>
      </c>
      <c r="E58" s="18" t="s">
        <v>151</v>
      </c>
      <c r="F58" s="18">
        <v>2022</v>
      </c>
      <c r="G58" s="18" t="s">
        <v>525</v>
      </c>
      <c r="H58" s="13" t="s">
        <v>515</v>
      </c>
      <c r="I58" s="13" t="s">
        <v>402</v>
      </c>
      <c r="J58" s="12"/>
      <c r="K58" s="10" t="s">
        <v>118</v>
      </c>
      <c r="L58" s="20">
        <v>10500</v>
      </c>
      <c r="M58" s="30"/>
      <c r="N58" s="49">
        <f>N57+Table_1[[#This Row],[Débito]]+Table_1[[#This Row],[Crédito]]</f>
        <v>138578.26999999996</v>
      </c>
    </row>
    <row r="59" spans="1:16" ht="13.5" hidden="1" x14ac:dyDescent="0.25">
      <c r="A59" s="18">
        <v>58</v>
      </c>
      <c r="B59" s="8" t="s">
        <v>124</v>
      </c>
      <c r="C59" s="19">
        <v>81801</v>
      </c>
      <c r="D59" s="18">
        <v>18</v>
      </c>
      <c r="E59" s="18" t="s">
        <v>151</v>
      </c>
      <c r="F59" s="18">
        <v>2022</v>
      </c>
      <c r="G59" s="16" t="s">
        <v>412</v>
      </c>
      <c r="H59" s="16" t="s">
        <v>410</v>
      </c>
      <c r="I59" s="13" t="s">
        <v>450</v>
      </c>
      <c r="J59" s="12"/>
      <c r="K59" s="78" t="s">
        <v>623</v>
      </c>
      <c r="M59" s="28">
        <v>-2130.9699999999998</v>
      </c>
      <c r="N59" s="49">
        <f>N58+Table_1[[#This Row],[Débito]]+Table_1[[#This Row],[Crédito]]</f>
        <v>136447.29999999996</v>
      </c>
    </row>
    <row r="60" spans="1:16" ht="13.5" hidden="1" x14ac:dyDescent="0.25">
      <c r="A60" s="18">
        <v>59</v>
      </c>
      <c r="B60" s="8" t="s">
        <v>124</v>
      </c>
      <c r="C60" s="19">
        <v>81802</v>
      </c>
      <c r="D60" s="18">
        <v>18</v>
      </c>
      <c r="E60" s="18" t="s">
        <v>151</v>
      </c>
      <c r="F60" s="18">
        <v>2022</v>
      </c>
      <c r="G60" s="18" t="s">
        <v>412</v>
      </c>
      <c r="H60" s="16" t="s">
        <v>410</v>
      </c>
      <c r="I60" s="13" t="s">
        <v>449</v>
      </c>
      <c r="J60" s="12"/>
      <c r="K60" s="78" t="s">
        <v>623</v>
      </c>
      <c r="L60" s="21"/>
      <c r="M60" s="28">
        <v>-2285.1799999999998</v>
      </c>
      <c r="N60" s="49">
        <f>N59+Table_1[[#This Row],[Débito]]+Table_1[[#This Row],[Crédito]]</f>
        <v>134162.11999999997</v>
      </c>
    </row>
    <row r="61" spans="1:16" ht="13.5" hidden="1" x14ac:dyDescent="0.25">
      <c r="A61" s="18">
        <v>60</v>
      </c>
      <c r="B61" s="8" t="s">
        <v>124</v>
      </c>
      <c r="C61" s="19">
        <v>81802</v>
      </c>
      <c r="D61" s="18">
        <v>18</v>
      </c>
      <c r="E61" s="18" t="s">
        <v>151</v>
      </c>
      <c r="F61" s="18">
        <v>2022</v>
      </c>
      <c r="G61" s="18" t="s">
        <v>412</v>
      </c>
      <c r="H61" s="13" t="s">
        <v>410</v>
      </c>
      <c r="I61" s="13" t="s">
        <v>415</v>
      </c>
      <c r="J61" s="12"/>
      <c r="K61" s="78" t="s">
        <v>623</v>
      </c>
      <c r="M61" s="28">
        <v>-4376</v>
      </c>
      <c r="N61" s="49">
        <f>N60+Table_1[[#This Row],[Débito]]+Table_1[[#This Row],[Crédito]]</f>
        <v>129786.11999999997</v>
      </c>
    </row>
    <row r="62" spans="1:16" ht="27" x14ac:dyDescent="0.25">
      <c r="A62" s="27">
        <v>61</v>
      </c>
      <c r="B62" s="8" t="s">
        <v>401</v>
      </c>
      <c r="C62" s="19">
        <v>551369000039482</v>
      </c>
      <c r="D62" s="18">
        <v>23</v>
      </c>
      <c r="E62" s="18" t="s">
        <v>151</v>
      </c>
      <c r="F62" s="18">
        <v>2022</v>
      </c>
      <c r="G62" s="9" t="s">
        <v>586</v>
      </c>
      <c r="H62" s="13" t="s">
        <v>152</v>
      </c>
      <c r="I62" s="13" t="s">
        <v>402</v>
      </c>
      <c r="J62" s="12" t="s">
        <v>643</v>
      </c>
      <c r="K62" s="10" t="s">
        <v>153</v>
      </c>
      <c r="L62" s="20">
        <v>9310</v>
      </c>
      <c r="M62" s="29"/>
      <c r="N62" s="49">
        <f>N61+Table_1[[#This Row],[Débito]]+Table_1[[#This Row],[Crédito]]</f>
        <v>139096.11999999997</v>
      </c>
      <c r="P62" s="50"/>
    </row>
    <row r="63" spans="1:16" ht="13.5" hidden="1" x14ac:dyDescent="0.25">
      <c r="A63" s="18">
        <v>62</v>
      </c>
      <c r="B63" s="8" t="s">
        <v>400</v>
      </c>
      <c r="C63" s="19">
        <v>812380700015220</v>
      </c>
      <c r="D63" s="18">
        <v>26</v>
      </c>
      <c r="E63" s="18" t="s">
        <v>151</v>
      </c>
      <c r="F63" s="18">
        <v>2022</v>
      </c>
      <c r="G63" s="18" t="s">
        <v>403</v>
      </c>
      <c r="H63" s="13" t="s">
        <v>122</v>
      </c>
      <c r="I63" s="13" t="s">
        <v>384</v>
      </c>
      <c r="J63" s="12"/>
      <c r="K63" s="10" t="s">
        <v>123</v>
      </c>
      <c r="M63" s="213">
        <v>-56</v>
      </c>
      <c r="N63" s="49">
        <f>N62+Table_1[[#This Row],[Débito]]+Table_1[[#This Row],[Crédito]]</f>
        <v>139040.11999999997</v>
      </c>
    </row>
    <row r="64" spans="1:16" ht="13.5" x14ac:dyDescent="0.25">
      <c r="A64" s="18">
        <v>63</v>
      </c>
      <c r="B64" s="8" t="s">
        <v>401</v>
      </c>
      <c r="C64" s="19">
        <v>78001545400105</v>
      </c>
      <c r="D64" s="18">
        <v>29</v>
      </c>
      <c r="E64" s="18" t="s">
        <v>151</v>
      </c>
      <c r="F64" s="18">
        <v>2022</v>
      </c>
      <c r="G64" s="9" t="s">
        <v>543</v>
      </c>
      <c r="H64" s="13" t="s">
        <v>517</v>
      </c>
      <c r="I64" s="13" t="s">
        <v>402</v>
      </c>
      <c r="J64" s="12"/>
      <c r="K64" s="10" t="s">
        <v>119</v>
      </c>
      <c r="L64" s="96">
        <v>14000</v>
      </c>
      <c r="M64" s="29"/>
      <c r="N64" s="54">
        <f>N63+Table_1[[#This Row],[Débito]]+Table_1[[#This Row],[Crédito]]</f>
        <v>153040.11999999997</v>
      </c>
    </row>
    <row r="65" spans="1:14" ht="13.5" hidden="1" x14ac:dyDescent="0.25">
      <c r="A65" s="18">
        <v>64</v>
      </c>
      <c r="B65" s="8" t="s">
        <v>615</v>
      </c>
      <c r="C65" s="19">
        <v>553653000042241</v>
      </c>
      <c r="D65" s="18">
        <v>1</v>
      </c>
      <c r="E65" s="18" t="s">
        <v>154</v>
      </c>
      <c r="F65" s="18">
        <v>2022</v>
      </c>
      <c r="G65" s="18" t="s">
        <v>397</v>
      </c>
      <c r="H65" s="13" t="s">
        <v>142</v>
      </c>
      <c r="I65" s="13" t="s">
        <v>408</v>
      </c>
      <c r="J65" s="12"/>
      <c r="K65" s="10" t="s">
        <v>143</v>
      </c>
      <c r="M65" s="24">
        <v>-4030.14</v>
      </c>
      <c r="N65" s="49">
        <f>N64+Table_1[[#This Row],[Débito]]+Table_1[[#This Row],[Crédito]]</f>
        <v>149009.97999999995</v>
      </c>
    </row>
    <row r="66" spans="1:14" ht="13.5" hidden="1" x14ac:dyDescent="0.25">
      <c r="A66" s="18">
        <v>65</v>
      </c>
      <c r="B66" s="8" t="s">
        <v>615</v>
      </c>
      <c r="C66" s="19">
        <v>90101</v>
      </c>
      <c r="D66" s="18">
        <v>1</v>
      </c>
      <c r="E66" s="18" t="s">
        <v>154</v>
      </c>
      <c r="F66" s="18">
        <v>2022</v>
      </c>
      <c r="G66" s="18" t="s">
        <v>395</v>
      </c>
      <c r="H66" s="13" t="s">
        <v>144</v>
      </c>
      <c r="I66" s="13" t="s">
        <v>409</v>
      </c>
      <c r="J66" s="12"/>
      <c r="K66" s="10" t="s">
        <v>145</v>
      </c>
      <c r="L66" s="21"/>
      <c r="M66" s="24">
        <v>-1936.74</v>
      </c>
      <c r="N66" s="49">
        <f>N65+Table_1[[#This Row],[Débito]]+Table_1[[#This Row],[Crédito]]</f>
        <v>147073.23999999996</v>
      </c>
    </row>
    <row r="67" spans="1:14" ht="13.5" hidden="1" x14ac:dyDescent="0.25">
      <c r="A67" s="18">
        <v>66</v>
      </c>
      <c r="B67" s="8" t="s">
        <v>458</v>
      </c>
      <c r="C67" s="19">
        <v>551882000762037</v>
      </c>
      <c r="D67" s="18">
        <v>2</v>
      </c>
      <c r="E67" s="18" t="s">
        <v>154</v>
      </c>
      <c r="F67" s="18">
        <v>2022</v>
      </c>
      <c r="G67" s="94" t="s">
        <v>397</v>
      </c>
      <c r="H67" s="13" t="s">
        <v>155</v>
      </c>
      <c r="I67" s="13" t="s">
        <v>405</v>
      </c>
      <c r="J67" s="12"/>
      <c r="K67" s="10" t="s">
        <v>156</v>
      </c>
      <c r="L67" s="21"/>
      <c r="M67" s="24">
        <v>-5704.16</v>
      </c>
      <c r="N67" s="49">
        <f>N66+Table_1[[#This Row],[Débito]]+Table_1[[#This Row],[Crédito]]</f>
        <v>141369.07999999996</v>
      </c>
    </row>
    <row r="68" spans="1:14" ht="13.5" hidden="1" x14ac:dyDescent="0.25">
      <c r="A68" s="18">
        <v>67</v>
      </c>
      <c r="B68" s="8" t="s">
        <v>458</v>
      </c>
      <c r="C68" s="19">
        <v>553473000008244</v>
      </c>
      <c r="D68" s="18">
        <v>2</v>
      </c>
      <c r="E68" s="18" t="s">
        <v>154</v>
      </c>
      <c r="F68" s="18">
        <v>2022</v>
      </c>
      <c r="G68" s="94" t="s">
        <v>397</v>
      </c>
      <c r="H68" s="13" t="s">
        <v>157</v>
      </c>
      <c r="I68" s="13" t="s">
        <v>405</v>
      </c>
      <c r="J68" s="12"/>
      <c r="K68" s="10" t="s">
        <v>158</v>
      </c>
      <c r="L68" s="21"/>
      <c r="M68" s="24">
        <v>-3180.8</v>
      </c>
      <c r="N68" s="49">
        <f>N67+Table_1[[#This Row],[Débito]]+Table_1[[#This Row],[Crédito]]</f>
        <v>138188.27999999997</v>
      </c>
    </row>
    <row r="69" spans="1:14" ht="13.5" hidden="1" x14ac:dyDescent="0.25">
      <c r="A69" s="18">
        <v>68</v>
      </c>
      <c r="B69" s="8" t="s">
        <v>603</v>
      </c>
      <c r="C69" s="19">
        <v>90201</v>
      </c>
      <c r="D69" s="18">
        <v>2</v>
      </c>
      <c r="E69" s="18" t="s">
        <v>154</v>
      </c>
      <c r="F69" s="18">
        <v>2022</v>
      </c>
      <c r="G69" s="18" t="s">
        <v>395</v>
      </c>
      <c r="H69" s="13" t="s">
        <v>127</v>
      </c>
      <c r="I69" s="13" t="s">
        <v>128</v>
      </c>
      <c r="J69" s="12"/>
      <c r="K69" s="10" t="s">
        <v>129</v>
      </c>
      <c r="L69" s="21"/>
      <c r="M69" s="24">
        <v>-2200.92</v>
      </c>
      <c r="N69" s="49">
        <f>N68+Table_1[[#This Row],[Débito]]+Table_1[[#This Row],[Crédito]]</f>
        <v>135987.35999999996</v>
      </c>
    </row>
    <row r="70" spans="1:14" ht="13.5" hidden="1" x14ac:dyDescent="0.25">
      <c r="A70" s="18">
        <v>69</v>
      </c>
      <c r="B70" s="8" t="s">
        <v>400</v>
      </c>
      <c r="C70" s="19">
        <v>852481201591731</v>
      </c>
      <c r="D70" s="18">
        <v>5</v>
      </c>
      <c r="E70" s="18" t="s">
        <v>154</v>
      </c>
      <c r="F70" s="18">
        <v>2022</v>
      </c>
      <c r="G70" s="16" t="s">
        <v>403</v>
      </c>
      <c r="H70" s="13" t="s">
        <v>122</v>
      </c>
      <c r="I70" s="13" t="s">
        <v>384</v>
      </c>
      <c r="J70" s="12"/>
      <c r="K70" s="10" t="s">
        <v>123</v>
      </c>
      <c r="L70" s="21"/>
      <c r="M70" s="45">
        <v>-66</v>
      </c>
      <c r="N70" s="49">
        <f>N69+Table_1[[#This Row],[Débito]]+Table_1[[#This Row],[Crédito]]</f>
        <v>135921.35999999996</v>
      </c>
    </row>
    <row r="71" spans="1:14" ht="13.5" hidden="1" x14ac:dyDescent="0.25">
      <c r="A71" s="18">
        <v>70</v>
      </c>
      <c r="B71" s="8" t="s">
        <v>124</v>
      </c>
      <c r="C71" s="19">
        <v>90901</v>
      </c>
      <c r="D71" s="18">
        <v>9</v>
      </c>
      <c r="E71" s="18" t="s">
        <v>154</v>
      </c>
      <c r="F71" s="18">
        <v>2022</v>
      </c>
      <c r="G71" s="18" t="s">
        <v>392</v>
      </c>
      <c r="H71" s="13" t="s">
        <v>125</v>
      </c>
      <c r="I71" s="13" t="s">
        <v>631</v>
      </c>
      <c r="J71" s="12"/>
      <c r="K71" s="10" t="s">
        <v>126</v>
      </c>
      <c r="L71" s="21"/>
      <c r="M71" s="24">
        <v>-2123.3200000000002</v>
      </c>
      <c r="N71" s="49">
        <f>N70+Table_1[[#This Row],[Débito]]+Table_1[[#This Row],[Crédito]]</f>
        <v>133798.03999999995</v>
      </c>
    </row>
    <row r="72" spans="1:14" ht="13.5" hidden="1" x14ac:dyDescent="0.25">
      <c r="A72" s="18">
        <v>71</v>
      </c>
      <c r="B72" s="8" t="s">
        <v>124</v>
      </c>
      <c r="C72" s="19">
        <v>90902</v>
      </c>
      <c r="D72" s="18">
        <v>9</v>
      </c>
      <c r="E72" s="18" t="s">
        <v>154</v>
      </c>
      <c r="F72" s="18">
        <v>2022</v>
      </c>
      <c r="G72" s="18" t="s">
        <v>392</v>
      </c>
      <c r="H72" s="13" t="s">
        <v>125</v>
      </c>
      <c r="I72" s="13" t="s">
        <v>452</v>
      </c>
      <c r="J72" s="12"/>
      <c r="K72" s="10" t="s">
        <v>126</v>
      </c>
      <c r="L72" s="21"/>
      <c r="M72" s="45">
        <v>-501.5</v>
      </c>
      <c r="N72" s="49">
        <f>N71+Table_1[[#This Row],[Débito]]+Table_1[[#This Row],[Crédito]]</f>
        <v>133296.53999999995</v>
      </c>
    </row>
    <row r="73" spans="1:14" ht="13.5" x14ac:dyDescent="0.25">
      <c r="A73" s="18">
        <v>72</v>
      </c>
      <c r="B73" s="8" t="s">
        <v>401</v>
      </c>
      <c r="C73" s="19">
        <v>239606873</v>
      </c>
      <c r="D73" s="18">
        <v>12</v>
      </c>
      <c r="E73" s="18" t="s">
        <v>154</v>
      </c>
      <c r="F73" s="18">
        <v>2022</v>
      </c>
      <c r="G73" s="9" t="s">
        <v>576</v>
      </c>
      <c r="H73" s="13" t="s">
        <v>132</v>
      </c>
      <c r="I73" s="13" t="s">
        <v>402</v>
      </c>
      <c r="J73" s="12"/>
      <c r="K73" s="10" t="s">
        <v>133</v>
      </c>
      <c r="L73" s="20">
        <v>7980</v>
      </c>
      <c r="N73" s="49">
        <f>N72+Table_1[[#This Row],[Débito]]+Table_1[[#This Row],[Crédito]]</f>
        <v>141276.53999999995</v>
      </c>
    </row>
    <row r="74" spans="1:14" s="51" customFormat="1" ht="12.75" customHeight="1" x14ac:dyDescent="0.25">
      <c r="A74" s="18">
        <v>73</v>
      </c>
      <c r="B74" s="8" t="s">
        <v>401</v>
      </c>
      <c r="C74" s="26">
        <v>239774246</v>
      </c>
      <c r="D74" s="27">
        <v>13</v>
      </c>
      <c r="E74" s="27" t="s">
        <v>154</v>
      </c>
      <c r="F74" s="27">
        <v>2022</v>
      </c>
      <c r="G74" s="27" t="s">
        <v>393</v>
      </c>
      <c r="H74" s="13" t="s">
        <v>520</v>
      </c>
      <c r="I74" s="13" t="s">
        <v>402</v>
      </c>
      <c r="J74" s="12"/>
      <c r="K74" s="10" t="s">
        <v>117</v>
      </c>
      <c r="L74" s="52">
        <v>12600</v>
      </c>
      <c r="M74" s="60"/>
      <c r="N74" s="61">
        <f>N73+Table_1[[#This Row],[Débito]]+Table_1[[#This Row],[Crédito]]</f>
        <v>153876.53999999995</v>
      </c>
    </row>
    <row r="75" spans="1:14" ht="13.5" hidden="1" x14ac:dyDescent="0.25">
      <c r="A75" s="18">
        <v>74</v>
      </c>
      <c r="B75" s="8" t="s">
        <v>465</v>
      </c>
      <c r="C75" s="19">
        <v>91401</v>
      </c>
      <c r="D75" s="18">
        <v>14</v>
      </c>
      <c r="E75" s="18" t="s">
        <v>154</v>
      </c>
      <c r="F75" s="18">
        <v>2022</v>
      </c>
      <c r="G75" s="18" t="s">
        <v>395</v>
      </c>
      <c r="H75" s="13" t="s">
        <v>160</v>
      </c>
      <c r="I75" s="13" t="s">
        <v>286</v>
      </c>
      <c r="J75" s="12"/>
      <c r="K75" s="10" t="s">
        <v>161</v>
      </c>
      <c r="M75" s="24">
        <v>-4650</v>
      </c>
      <c r="N75" s="49">
        <f>N74+Table_1[[#This Row],[Débito]]+Table_1[[#This Row],[Crédito]]</f>
        <v>149226.53999999995</v>
      </c>
    </row>
    <row r="76" spans="1:14" ht="13.5" x14ac:dyDescent="0.25">
      <c r="A76" s="18">
        <v>75</v>
      </c>
      <c r="B76" s="8" t="s">
        <v>401</v>
      </c>
      <c r="C76" s="19">
        <v>240076777</v>
      </c>
      <c r="D76" s="18">
        <v>15</v>
      </c>
      <c r="E76" s="18" t="s">
        <v>154</v>
      </c>
      <c r="F76" s="18">
        <v>2022</v>
      </c>
      <c r="G76" s="18" t="s">
        <v>526</v>
      </c>
      <c r="H76" s="13" t="s">
        <v>515</v>
      </c>
      <c r="I76" s="13" t="s">
        <v>402</v>
      </c>
      <c r="J76" s="12"/>
      <c r="K76" s="10" t="s">
        <v>118</v>
      </c>
      <c r="L76" s="20">
        <v>10500</v>
      </c>
      <c r="N76" s="49">
        <f>N75+Table_1[[#This Row],[Débito]]+Table_1[[#This Row],[Crédito]]</f>
        <v>159726.53999999995</v>
      </c>
    </row>
    <row r="77" spans="1:14" ht="13.5" hidden="1" x14ac:dyDescent="0.25">
      <c r="A77" s="18">
        <v>76</v>
      </c>
      <c r="B77" s="8" t="s">
        <v>458</v>
      </c>
      <c r="C77" s="19">
        <v>554732000025525</v>
      </c>
      <c r="D77" s="18">
        <v>20</v>
      </c>
      <c r="E77" s="18" t="s">
        <v>154</v>
      </c>
      <c r="F77" s="18">
        <v>2022</v>
      </c>
      <c r="G77" s="18" t="s">
        <v>397</v>
      </c>
      <c r="H77" s="13" t="s">
        <v>162</v>
      </c>
      <c r="I77" s="13" t="s">
        <v>405</v>
      </c>
      <c r="J77" s="12"/>
      <c r="K77" s="10" t="s">
        <v>163</v>
      </c>
      <c r="M77" s="24">
        <v>-5704.16</v>
      </c>
      <c r="N77" s="49">
        <f>N76+Table_1[[#This Row],[Débito]]+Table_1[[#This Row],[Crédito]]</f>
        <v>154022.37999999995</v>
      </c>
    </row>
    <row r="78" spans="1:14" ht="13.5" hidden="1" x14ac:dyDescent="0.25">
      <c r="A78" s="18">
        <v>77</v>
      </c>
      <c r="B78" s="8" t="s">
        <v>124</v>
      </c>
      <c r="C78" s="19">
        <v>92001</v>
      </c>
      <c r="D78" s="18">
        <v>20</v>
      </c>
      <c r="E78" s="18" t="s">
        <v>154</v>
      </c>
      <c r="F78" s="18">
        <v>2022</v>
      </c>
      <c r="G78" s="18" t="s">
        <v>412</v>
      </c>
      <c r="H78" s="16" t="s">
        <v>410</v>
      </c>
      <c r="I78" s="13" t="s">
        <v>418</v>
      </c>
      <c r="J78" s="12"/>
      <c r="K78" s="78" t="s">
        <v>623</v>
      </c>
      <c r="M78" s="45">
        <v>-483.8</v>
      </c>
      <c r="N78" s="49">
        <f>N77+Table_1[[#This Row],[Débito]]+Table_1[[#This Row],[Crédito]]</f>
        <v>153538.57999999996</v>
      </c>
    </row>
    <row r="79" spans="1:14" ht="13.5" hidden="1" x14ac:dyDescent="0.25">
      <c r="A79" s="18">
        <v>78</v>
      </c>
      <c r="B79" s="8" t="s">
        <v>124</v>
      </c>
      <c r="C79" s="19">
        <v>92002</v>
      </c>
      <c r="D79" s="18">
        <v>20</v>
      </c>
      <c r="E79" s="18" t="s">
        <v>154</v>
      </c>
      <c r="F79" s="18">
        <v>2022</v>
      </c>
      <c r="G79" s="18" t="s">
        <v>412</v>
      </c>
      <c r="H79" s="16" t="s">
        <v>410</v>
      </c>
      <c r="I79" s="13" t="s">
        <v>417</v>
      </c>
      <c r="J79" s="12"/>
      <c r="K79" s="78" t="s">
        <v>623</v>
      </c>
      <c r="L79" s="21"/>
      <c r="M79" s="44">
        <v>-2506</v>
      </c>
      <c r="N79" s="49">
        <f>N78+Table_1[[#This Row],[Débito]]+Table_1[[#This Row],[Crédito]]</f>
        <v>151032.57999999996</v>
      </c>
    </row>
    <row r="80" spans="1:14" ht="13.5" hidden="1" x14ac:dyDescent="0.25">
      <c r="A80" s="18">
        <v>79</v>
      </c>
      <c r="B80" s="8" t="s">
        <v>124</v>
      </c>
      <c r="C80" s="19">
        <v>92002</v>
      </c>
      <c r="D80" s="18">
        <v>20</v>
      </c>
      <c r="E80" s="18" t="s">
        <v>154</v>
      </c>
      <c r="F80" s="18">
        <v>2022</v>
      </c>
      <c r="G80" s="16" t="s">
        <v>412</v>
      </c>
      <c r="H80" s="16" t="s">
        <v>410</v>
      </c>
      <c r="I80" s="13" t="s">
        <v>416</v>
      </c>
      <c r="J80" s="12"/>
      <c r="K80" s="78" t="s">
        <v>623</v>
      </c>
      <c r="L80" s="21"/>
      <c r="M80" s="24">
        <v>-1378.3</v>
      </c>
      <c r="N80" s="49">
        <f>N79+Table_1[[#This Row],[Débito]]+Table_1[[#This Row],[Crédito]]</f>
        <v>149654.27999999997</v>
      </c>
    </row>
    <row r="81" spans="1:14" ht="13.5" x14ac:dyDescent="0.25">
      <c r="A81" s="18">
        <v>80</v>
      </c>
      <c r="B81" s="8" t="s">
        <v>401</v>
      </c>
      <c r="C81" s="19">
        <v>241329082</v>
      </c>
      <c r="D81" s="18">
        <v>21</v>
      </c>
      <c r="E81" s="18" t="s">
        <v>154</v>
      </c>
      <c r="F81" s="18">
        <v>2022</v>
      </c>
      <c r="G81" s="18" t="s">
        <v>556</v>
      </c>
      <c r="H81" s="13" t="s">
        <v>514</v>
      </c>
      <c r="I81" s="13" t="s">
        <v>402</v>
      </c>
      <c r="J81" s="12"/>
      <c r="K81" s="10" t="s">
        <v>134</v>
      </c>
      <c r="L81" s="55">
        <v>5366.4</v>
      </c>
      <c r="N81" s="49">
        <f>N80+Table_1[[#This Row],[Débito]]+Table_1[[#This Row],[Crédito]]</f>
        <v>155020.67999999996</v>
      </c>
    </row>
    <row r="82" spans="1:14" ht="13.5" hidden="1" x14ac:dyDescent="0.25">
      <c r="A82" s="18">
        <v>81</v>
      </c>
      <c r="B82" s="8" t="s">
        <v>419</v>
      </c>
      <c r="C82" s="19">
        <v>551295000499013</v>
      </c>
      <c r="D82" s="18">
        <v>21</v>
      </c>
      <c r="E82" s="18" t="s">
        <v>154</v>
      </c>
      <c r="F82" s="18">
        <v>2022</v>
      </c>
      <c r="G82" s="18" t="s">
        <v>397</v>
      </c>
      <c r="H82" s="16" t="s">
        <v>164</v>
      </c>
      <c r="I82" s="16" t="s">
        <v>286</v>
      </c>
      <c r="J82" s="12"/>
      <c r="K82" s="10" t="s">
        <v>165</v>
      </c>
      <c r="M82" s="23">
        <v>-645.66999999999996</v>
      </c>
      <c r="N82" s="49">
        <f>N81+Table_1[[#This Row],[Débito]]+Table_1[[#This Row],[Crédito]]</f>
        <v>154375.00999999995</v>
      </c>
    </row>
    <row r="83" spans="1:14" ht="13.5" hidden="1" x14ac:dyDescent="0.25">
      <c r="A83" s="18">
        <v>82</v>
      </c>
      <c r="B83" s="8" t="s">
        <v>420</v>
      </c>
      <c r="C83" s="19">
        <v>92101</v>
      </c>
      <c r="D83" s="18">
        <v>21</v>
      </c>
      <c r="E83" s="18" t="s">
        <v>154</v>
      </c>
      <c r="F83" s="18">
        <v>2022</v>
      </c>
      <c r="G83" s="18" t="s">
        <v>395</v>
      </c>
      <c r="H83" s="13" t="s">
        <v>166</v>
      </c>
      <c r="I83" s="13" t="s">
        <v>286</v>
      </c>
      <c r="J83" s="12"/>
      <c r="K83" s="10" t="s">
        <v>167</v>
      </c>
      <c r="L83" s="21"/>
      <c r="M83" s="24">
        <v>-1107.4000000000001</v>
      </c>
      <c r="N83" s="49">
        <f>N82+Table_1[[#This Row],[Débito]]+Table_1[[#This Row],[Crédito]]</f>
        <v>153267.60999999996</v>
      </c>
    </row>
    <row r="84" spans="1:14" ht="13.5" hidden="1" x14ac:dyDescent="0.25">
      <c r="A84" s="18">
        <v>83</v>
      </c>
      <c r="B84" s="14" t="s">
        <v>400</v>
      </c>
      <c r="C84" s="19">
        <v>812641100222678</v>
      </c>
      <c r="D84" s="18">
        <v>21</v>
      </c>
      <c r="E84" s="18" t="s">
        <v>154</v>
      </c>
      <c r="F84" s="18">
        <v>2022</v>
      </c>
      <c r="G84" s="18" t="s">
        <v>398</v>
      </c>
      <c r="H84" s="16" t="s">
        <v>122</v>
      </c>
      <c r="I84" s="13" t="s">
        <v>384</v>
      </c>
      <c r="J84" s="12"/>
      <c r="K84" s="16" t="s">
        <v>123</v>
      </c>
      <c r="L84" s="21"/>
      <c r="M84" s="45">
        <v>-11</v>
      </c>
      <c r="N84" s="49">
        <f>N83+Table_1[[#This Row],[Débito]]+Table_1[[#This Row],[Crédito]]</f>
        <v>153256.60999999996</v>
      </c>
    </row>
    <row r="85" spans="1:14" ht="13.5" x14ac:dyDescent="0.25">
      <c r="A85" s="18">
        <v>84</v>
      </c>
      <c r="B85" s="8" t="s">
        <v>401</v>
      </c>
      <c r="C85" s="19">
        <v>78001578200084</v>
      </c>
      <c r="D85" s="18">
        <v>23</v>
      </c>
      <c r="E85" s="18" t="s">
        <v>154</v>
      </c>
      <c r="F85" s="18">
        <v>2022</v>
      </c>
      <c r="G85" s="9" t="s">
        <v>544</v>
      </c>
      <c r="H85" s="13" t="s">
        <v>517</v>
      </c>
      <c r="I85" s="13" t="s">
        <v>402</v>
      </c>
      <c r="J85" s="12"/>
      <c r="K85" s="10" t="s">
        <v>119</v>
      </c>
      <c r="L85" s="20">
        <v>14000</v>
      </c>
      <c r="N85" s="54">
        <f>N84+Table_1[[#This Row],[Débito]]+Table_1[[#This Row],[Crédito]]</f>
        <v>167256.60999999996</v>
      </c>
    </row>
    <row r="86" spans="1:14" ht="13.5" hidden="1" x14ac:dyDescent="0.25">
      <c r="A86" s="18">
        <v>85</v>
      </c>
      <c r="B86" s="8" t="s">
        <v>383</v>
      </c>
      <c r="C86" s="19">
        <v>554439000039504</v>
      </c>
      <c r="D86" s="18">
        <v>3</v>
      </c>
      <c r="E86" s="18" t="s">
        <v>168</v>
      </c>
      <c r="F86" s="18">
        <v>2022</v>
      </c>
      <c r="G86" s="18" t="s">
        <v>397</v>
      </c>
      <c r="H86" s="13" t="s">
        <v>170</v>
      </c>
      <c r="I86" s="13" t="s">
        <v>421</v>
      </c>
      <c r="J86" s="12"/>
      <c r="K86" s="10" t="s">
        <v>171</v>
      </c>
      <c r="M86" s="24">
        <v>-28578.3</v>
      </c>
      <c r="N86" s="49">
        <f>N85+Table_1[[#This Row],[Débito]]+Table_1[[#This Row],[Crédito]]</f>
        <v>138678.30999999997</v>
      </c>
    </row>
    <row r="87" spans="1:14" ht="13.5" hidden="1" x14ac:dyDescent="0.25">
      <c r="A87" s="18">
        <v>86</v>
      </c>
      <c r="B87" s="8" t="s">
        <v>615</v>
      </c>
      <c r="C87" s="19">
        <v>100301</v>
      </c>
      <c r="D87" s="18">
        <v>3</v>
      </c>
      <c r="E87" s="18" t="s">
        <v>168</v>
      </c>
      <c r="F87" s="18">
        <v>2022</v>
      </c>
      <c r="G87" s="18" t="s">
        <v>395</v>
      </c>
      <c r="H87" s="13" t="s">
        <v>172</v>
      </c>
      <c r="I87" s="13" t="s">
        <v>408</v>
      </c>
      <c r="J87" s="12"/>
      <c r="K87" s="10" t="s">
        <v>173</v>
      </c>
      <c r="L87" s="21"/>
      <c r="M87" s="24">
        <v>-4030.14</v>
      </c>
      <c r="N87" s="49">
        <f>N86+Table_1[[#This Row],[Débito]]+Table_1[[#This Row],[Crédito]]</f>
        <v>134648.16999999995</v>
      </c>
    </row>
    <row r="88" spans="1:14" ht="13.5" hidden="1" x14ac:dyDescent="0.25">
      <c r="A88" s="18">
        <v>87</v>
      </c>
      <c r="B88" s="8" t="s">
        <v>615</v>
      </c>
      <c r="C88" s="19">
        <v>100302</v>
      </c>
      <c r="D88" s="18">
        <v>3</v>
      </c>
      <c r="E88" s="18" t="s">
        <v>168</v>
      </c>
      <c r="F88" s="18">
        <v>2022</v>
      </c>
      <c r="G88" s="18" t="s">
        <v>395</v>
      </c>
      <c r="H88" s="13" t="s">
        <v>174</v>
      </c>
      <c r="I88" s="13" t="s">
        <v>408</v>
      </c>
      <c r="J88" s="12"/>
      <c r="K88" s="10" t="s">
        <v>175</v>
      </c>
      <c r="L88" s="21"/>
      <c r="M88" s="24">
        <v>-3975.62</v>
      </c>
      <c r="N88" s="49">
        <f>N87+Table_1[[#This Row],[Débito]]+Table_1[[#This Row],[Crédito]]</f>
        <v>130672.54999999996</v>
      </c>
    </row>
    <row r="89" spans="1:14" ht="13.5" hidden="1" x14ac:dyDescent="0.25">
      <c r="A89" s="18">
        <v>88</v>
      </c>
      <c r="B89" s="8" t="s">
        <v>615</v>
      </c>
      <c r="C89" s="19">
        <v>100303</v>
      </c>
      <c r="D89" s="18">
        <v>3</v>
      </c>
      <c r="E89" s="18" t="s">
        <v>168</v>
      </c>
      <c r="F89" s="18">
        <v>2022</v>
      </c>
      <c r="G89" s="18" t="s">
        <v>395</v>
      </c>
      <c r="H89" s="13" t="s">
        <v>144</v>
      </c>
      <c r="I89" s="13" t="s">
        <v>409</v>
      </c>
      <c r="J89" s="12"/>
      <c r="K89" s="10" t="s">
        <v>145</v>
      </c>
      <c r="L89" s="21"/>
      <c r="M89" s="24">
        <v>-1936.74</v>
      </c>
      <c r="N89" s="49">
        <f>N88+Table_1[[#This Row],[Débito]]+Table_1[[#This Row],[Crédito]]</f>
        <v>128735.80999999995</v>
      </c>
    </row>
    <row r="90" spans="1:14" ht="13.5" hidden="1" x14ac:dyDescent="0.25">
      <c r="A90" s="18">
        <v>89</v>
      </c>
      <c r="B90" s="8" t="s">
        <v>615</v>
      </c>
      <c r="C90" s="19">
        <v>100304</v>
      </c>
      <c r="D90" s="18">
        <v>3</v>
      </c>
      <c r="E90" s="18" t="s">
        <v>168</v>
      </c>
      <c r="F90" s="18">
        <v>2022</v>
      </c>
      <c r="G90" s="18" t="s">
        <v>395</v>
      </c>
      <c r="H90" s="13" t="s">
        <v>176</v>
      </c>
      <c r="I90" s="13" t="s">
        <v>408</v>
      </c>
      <c r="J90" s="12"/>
      <c r="K90" s="10" t="s">
        <v>177</v>
      </c>
      <c r="L90" s="21"/>
      <c r="M90" s="24">
        <v>-3975.62</v>
      </c>
      <c r="N90" s="49">
        <f>N89+Table_1[[#This Row],[Débito]]+Table_1[[#This Row],[Crédito]]</f>
        <v>124760.18999999996</v>
      </c>
    </row>
    <row r="91" spans="1:14" ht="13.5" hidden="1" x14ac:dyDescent="0.25">
      <c r="A91" s="18">
        <v>90</v>
      </c>
      <c r="B91" s="8" t="s">
        <v>603</v>
      </c>
      <c r="C91" s="19">
        <v>100305</v>
      </c>
      <c r="D91" s="18">
        <v>3</v>
      </c>
      <c r="E91" s="18" t="s">
        <v>168</v>
      </c>
      <c r="F91" s="18">
        <v>2022</v>
      </c>
      <c r="G91" s="18" t="s">
        <v>395</v>
      </c>
      <c r="H91" s="13" t="s">
        <v>127</v>
      </c>
      <c r="I91" s="13" t="s">
        <v>128</v>
      </c>
      <c r="J91" s="12"/>
      <c r="K91" s="10" t="s">
        <v>129</v>
      </c>
      <c r="L91" s="21"/>
      <c r="M91" s="24">
        <v>-2200.92</v>
      </c>
      <c r="N91" s="49">
        <f>N90+Table_1[[#This Row],[Débito]]+Table_1[[#This Row],[Crédito]]</f>
        <v>122559.26999999996</v>
      </c>
    </row>
    <row r="92" spans="1:14" ht="13.5" hidden="1" x14ac:dyDescent="0.25">
      <c r="A92" s="18">
        <v>91</v>
      </c>
      <c r="B92" s="8" t="s">
        <v>400</v>
      </c>
      <c r="C92" s="19">
        <v>882761100039489</v>
      </c>
      <c r="D92" s="18">
        <v>3</v>
      </c>
      <c r="E92" s="18" t="s">
        <v>168</v>
      </c>
      <c r="F92" s="18">
        <v>2022</v>
      </c>
      <c r="G92" s="16" t="s">
        <v>403</v>
      </c>
      <c r="H92" s="13" t="s">
        <v>122</v>
      </c>
      <c r="I92" s="13" t="s">
        <v>384</v>
      </c>
      <c r="J92" s="12"/>
      <c r="K92" s="10" t="s">
        <v>123</v>
      </c>
      <c r="L92" s="21"/>
      <c r="M92" s="45">
        <v>-11</v>
      </c>
      <c r="N92" s="49">
        <f>N91+Table_1[[#This Row],[Débito]]+Table_1[[#This Row],[Crédito]]</f>
        <v>122548.26999999996</v>
      </c>
    </row>
    <row r="93" spans="1:14" ht="13.5" hidden="1" x14ac:dyDescent="0.25">
      <c r="A93" s="18">
        <v>92</v>
      </c>
      <c r="B93" s="8" t="s">
        <v>400</v>
      </c>
      <c r="C93" s="19">
        <v>882761100039490</v>
      </c>
      <c r="D93" s="18">
        <v>3</v>
      </c>
      <c r="E93" s="18" t="s">
        <v>168</v>
      </c>
      <c r="F93" s="18">
        <v>2022</v>
      </c>
      <c r="G93" s="18" t="s">
        <v>403</v>
      </c>
      <c r="H93" s="13" t="s">
        <v>122</v>
      </c>
      <c r="I93" s="13" t="s">
        <v>384</v>
      </c>
      <c r="J93" s="12"/>
      <c r="K93" s="10" t="s">
        <v>123</v>
      </c>
      <c r="L93" s="21"/>
      <c r="M93" s="45">
        <v>-11</v>
      </c>
      <c r="N93" s="49">
        <f>N92+Table_1[[#This Row],[Débito]]+Table_1[[#This Row],[Crédito]]</f>
        <v>122537.26999999996</v>
      </c>
    </row>
    <row r="94" spans="1:14" ht="13.5" hidden="1" x14ac:dyDescent="0.25">
      <c r="A94" s="18">
        <v>93</v>
      </c>
      <c r="B94" s="8" t="s">
        <v>640</v>
      </c>
      <c r="C94" s="19">
        <v>100401</v>
      </c>
      <c r="D94" s="18">
        <v>4</v>
      </c>
      <c r="E94" s="18" t="s">
        <v>168</v>
      </c>
      <c r="F94" s="18">
        <v>2022</v>
      </c>
      <c r="G94" s="18" t="s">
        <v>395</v>
      </c>
      <c r="H94" s="13" t="s">
        <v>178</v>
      </c>
      <c r="I94" s="13" t="s">
        <v>286</v>
      </c>
      <c r="J94" s="12"/>
      <c r="K94" s="10" t="s">
        <v>179</v>
      </c>
      <c r="L94" s="21"/>
      <c r="M94" s="24">
        <v>-1008</v>
      </c>
      <c r="N94" s="49">
        <f>N93+Table_1[[#This Row],[Débito]]+Table_1[[#This Row],[Crédito]]</f>
        <v>121529.26999999996</v>
      </c>
    </row>
    <row r="95" spans="1:14" ht="13.5" hidden="1" x14ac:dyDescent="0.25">
      <c r="A95" s="18">
        <v>94</v>
      </c>
      <c r="B95" s="8" t="s">
        <v>615</v>
      </c>
      <c r="C95" s="19">
        <v>100402</v>
      </c>
      <c r="D95" s="18">
        <v>4</v>
      </c>
      <c r="E95" s="18" t="s">
        <v>168</v>
      </c>
      <c r="F95" s="18">
        <v>2022</v>
      </c>
      <c r="G95" s="18" t="s">
        <v>395</v>
      </c>
      <c r="H95" s="13" t="s">
        <v>180</v>
      </c>
      <c r="I95" s="13" t="s">
        <v>408</v>
      </c>
      <c r="J95" s="12"/>
      <c r="K95" s="10" t="s">
        <v>181</v>
      </c>
      <c r="L95" s="21"/>
      <c r="M95" s="24">
        <v>-4030.14</v>
      </c>
      <c r="N95" s="49">
        <f>N94+Table_1[[#This Row],[Débito]]+Table_1[[#This Row],[Crédito]]</f>
        <v>117499.12999999996</v>
      </c>
    </row>
    <row r="96" spans="1:14" ht="13.5" hidden="1" x14ac:dyDescent="0.25">
      <c r="A96" s="18">
        <v>95</v>
      </c>
      <c r="B96" s="8" t="s">
        <v>400</v>
      </c>
      <c r="C96" s="19">
        <v>862771200132447</v>
      </c>
      <c r="D96" s="18">
        <v>4</v>
      </c>
      <c r="E96" s="18" t="s">
        <v>168</v>
      </c>
      <c r="F96" s="18">
        <v>2022</v>
      </c>
      <c r="G96" s="16" t="s">
        <v>403</v>
      </c>
      <c r="H96" s="13" t="s">
        <v>122</v>
      </c>
      <c r="I96" s="13" t="s">
        <v>384</v>
      </c>
      <c r="J96" s="12"/>
      <c r="K96" s="10" t="s">
        <v>123</v>
      </c>
      <c r="L96" s="21"/>
      <c r="M96" s="45">
        <v>-11</v>
      </c>
      <c r="N96" s="49">
        <f>N95+Table_1[[#This Row],[Débito]]+Table_1[[#This Row],[Crédito]]</f>
        <v>117488.12999999996</v>
      </c>
    </row>
    <row r="97" spans="1:14" ht="13.5" hidden="1" x14ac:dyDescent="0.25">
      <c r="A97" s="18">
        <v>96</v>
      </c>
      <c r="B97" s="8" t="s">
        <v>400</v>
      </c>
      <c r="C97" s="19">
        <v>862771200132448</v>
      </c>
      <c r="D97" s="18">
        <v>4</v>
      </c>
      <c r="E97" s="18" t="s">
        <v>168</v>
      </c>
      <c r="F97" s="18">
        <v>2022</v>
      </c>
      <c r="G97" s="16" t="s">
        <v>403</v>
      </c>
      <c r="H97" s="13" t="s">
        <v>122</v>
      </c>
      <c r="I97" s="13" t="s">
        <v>384</v>
      </c>
      <c r="J97" s="12"/>
      <c r="K97" s="10" t="s">
        <v>123</v>
      </c>
      <c r="L97" s="21"/>
      <c r="M97" s="45">
        <v>-11</v>
      </c>
      <c r="N97" s="49">
        <f>N96+Table_1[[#This Row],[Débito]]+Table_1[[#This Row],[Crédito]]</f>
        <v>117477.12999999996</v>
      </c>
    </row>
    <row r="98" spans="1:14" ht="13.5" hidden="1" x14ac:dyDescent="0.25">
      <c r="A98" s="18">
        <v>97</v>
      </c>
      <c r="B98" s="8" t="s">
        <v>400</v>
      </c>
      <c r="C98" s="19">
        <v>872781200411710</v>
      </c>
      <c r="D98" s="18">
        <v>5</v>
      </c>
      <c r="E98" s="18" t="s">
        <v>168</v>
      </c>
      <c r="F98" s="18">
        <v>2022</v>
      </c>
      <c r="G98" s="16" t="s">
        <v>403</v>
      </c>
      <c r="H98" s="13" t="s">
        <v>122</v>
      </c>
      <c r="I98" s="13" t="s">
        <v>384</v>
      </c>
      <c r="J98" s="12"/>
      <c r="K98" s="10" t="s">
        <v>123</v>
      </c>
      <c r="L98" s="21"/>
      <c r="M98" s="45">
        <v>-66</v>
      </c>
      <c r="N98" s="49">
        <f>N97+Table_1[[#This Row],[Débito]]+Table_1[[#This Row],[Crédito]]</f>
        <v>117411.12999999996</v>
      </c>
    </row>
    <row r="99" spans="1:14" ht="13.5" hidden="1" x14ac:dyDescent="0.25">
      <c r="A99" s="18">
        <v>98</v>
      </c>
      <c r="B99" s="8" t="s">
        <v>424</v>
      </c>
      <c r="C99" s="19">
        <v>100601</v>
      </c>
      <c r="D99" s="18">
        <v>6</v>
      </c>
      <c r="E99" s="18" t="s">
        <v>168</v>
      </c>
      <c r="F99" s="18">
        <v>2022</v>
      </c>
      <c r="G99" s="94" t="s">
        <v>395</v>
      </c>
      <c r="H99" s="13" t="s">
        <v>182</v>
      </c>
      <c r="I99" s="13" t="s">
        <v>286</v>
      </c>
      <c r="J99" s="12"/>
      <c r="K99" s="10" t="s">
        <v>183</v>
      </c>
      <c r="L99" s="21"/>
      <c r="M99" s="24">
        <v>-1320</v>
      </c>
      <c r="N99" s="49">
        <f>N98+Table_1[[#This Row],[Débito]]+Table_1[[#This Row],[Crédito]]</f>
        <v>116091.12999999996</v>
      </c>
    </row>
    <row r="100" spans="1:14" ht="13.5" hidden="1" x14ac:dyDescent="0.25">
      <c r="A100" s="18">
        <v>99</v>
      </c>
      <c r="B100" s="8" t="s">
        <v>458</v>
      </c>
      <c r="C100" s="19">
        <v>100602</v>
      </c>
      <c r="D100" s="18">
        <v>6</v>
      </c>
      <c r="E100" s="18" t="s">
        <v>168</v>
      </c>
      <c r="F100" s="18">
        <v>2022</v>
      </c>
      <c r="G100" s="18" t="s">
        <v>395</v>
      </c>
      <c r="H100" s="13" t="s">
        <v>184</v>
      </c>
      <c r="I100" s="13" t="s">
        <v>405</v>
      </c>
      <c r="J100" s="12"/>
      <c r="K100" s="10" t="s">
        <v>185</v>
      </c>
      <c r="L100" s="21"/>
      <c r="M100" s="24">
        <v>-5704.16</v>
      </c>
      <c r="N100" s="49">
        <f>N99+Table_1[[#This Row],[Débito]]+Table_1[[#This Row],[Crédito]]</f>
        <v>110386.96999999996</v>
      </c>
    </row>
    <row r="101" spans="1:14" ht="13.5" hidden="1" x14ac:dyDescent="0.25">
      <c r="A101" s="18">
        <v>100</v>
      </c>
      <c r="B101" s="8" t="s">
        <v>400</v>
      </c>
      <c r="C101" s="19">
        <v>862791200142494</v>
      </c>
      <c r="D101" s="18">
        <v>6</v>
      </c>
      <c r="E101" s="18" t="s">
        <v>168</v>
      </c>
      <c r="F101" s="18">
        <v>2022</v>
      </c>
      <c r="G101" s="16" t="s">
        <v>403</v>
      </c>
      <c r="H101" s="13" t="s">
        <v>122</v>
      </c>
      <c r="I101" s="13" t="s">
        <v>384</v>
      </c>
      <c r="J101" s="12"/>
      <c r="K101" s="10" t="s">
        <v>123</v>
      </c>
      <c r="L101" s="21"/>
      <c r="M101" s="45">
        <v>-11</v>
      </c>
      <c r="N101" s="49">
        <f>N100+Table_1[[#This Row],[Débito]]+Table_1[[#This Row],[Crédito]]</f>
        <v>110375.96999999996</v>
      </c>
    </row>
    <row r="102" spans="1:14" ht="13.5" hidden="1" x14ac:dyDescent="0.25">
      <c r="A102" s="18">
        <v>101</v>
      </c>
      <c r="B102" s="8" t="s">
        <v>400</v>
      </c>
      <c r="C102" s="19">
        <v>862791200142495</v>
      </c>
      <c r="D102" s="18">
        <v>6</v>
      </c>
      <c r="E102" s="18" t="s">
        <v>168</v>
      </c>
      <c r="F102" s="18">
        <v>2022</v>
      </c>
      <c r="G102" s="16" t="s">
        <v>403</v>
      </c>
      <c r="H102" s="13" t="s">
        <v>122</v>
      </c>
      <c r="I102" s="13" t="s">
        <v>384</v>
      </c>
      <c r="J102" s="12"/>
      <c r="K102" s="10" t="s">
        <v>123</v>
      </c>
      <c r="L102" s="21"/>
      <c r="M102" s="45">
        <v>-11</v>
      </c>
      <c r="N102" s="49">
        <f>N101+Table_1[[#This Row],[Débito]]+Table_1[[#This Row],[Crédito]]</f>
        <v>110364.96999999996</v>
      </c>
    </row>
    <row r="103" spans="1:14" ht="13.5" hidden="1" x14ac:dyDescent="0.25">
      <c r="A103" s="18">
        <v>102</v>
      </c>
      <c r="B103" s="8" t="s">
        <v>124</v>
      </c>
      <c r="C103" s="19">
        <v>101001</v>
      </c>
      <c r="D103" s="18">
        <v>10</v>
      </c>
      <c r="E103" s="18" t="s">
        <v>168</v>
      </c>
      <c r="F103" s="18">
        <v>2022</v>
      </c>
      <c r="G103" s="16" t="s">
        <v>392</v>
      </c>
      <c r="H103" s="13" t="s">
        <v>125</v>
      </c>
      <c r="I103" s="13" t="s">
        <v>462</v>
      </c>
      <c r="J103" s="12"/>
      <c r="K103" s="10" t="s">
        <v>126</v>
      </c>
      <c r="L103" s="21"/>
      <c r="M103" s="24">
        <v>-1381.5</v>
      </c>
      <c r="N103" s="49">
        <f>N102+Table_1[[#This Row],[Débito]]+Table_1[[#This Row],[Crédito]]</f>
        <v>108983.46999999996</v>
      </c>
    </row>
    <row r="104" spans="1:14" ht="13.5" hidden="1" x14ac:dyDescent="0.25">
      <c r="A104" s="18">
        <v>103</v>
      </c>
      <c r="B104" s="8" t="s">
        <v>124</v>
      </c>
      <c r="C104" s="19">
        <v>101002</v>
      </c>
      <c r="D104" s="18">
        <v>10</v>
      </c>
      <c r="E104" s="18" t="s">
        <v>168</v>
      </c>
      <c r="F104" s="18">
        <v>2022</v>
      </c>
      <c r="G104" s="18" t="s">
        <v>392</v>
      </c>
      <c r="H104" s="13" t="s">
        <v>125</v>
      </c>
      <c r="I104" s="13" t="s">
        <v>632</v>
      </c>
      <c r="J104" s="12"/>
      <c r="K104" s="10" t="s">
        <v>126</v>
      </c>
      <c r="L104" s="21"/>
      <c r="M104" s="24">
        <v>-2123.3200000000002</v>
      </c>
      <c r="N104" s="49">
        <f>N103+Table_1[[#This Row],[Débito]]+Table_1[[#This Row],[Crédito]]</f>
        <v>106860.14999999995</v>
      </c>
    </row>
    <row r="105" spans="1:14" ht="11.25" customHeight="1" x14ac:dyDescent="0.25">
      <c r="A105" s="18">
        <v>104</v>
      </c>
      <c r="B105" s="8" t="s">
        <v>401</v>
      </c>
      <c r="C105" s="19">
        <v>245357003</v>
      </c>
      <c r="D105" s="18">
        <v>11</v>
      </c>
      <c r="E105" s="18" t="s">
        <v>168</v>
      </c>
      <c r="F105" s="18">
        <v>2022</v>
      </c>
      <c r="G105" s="18" t="s">
        <v>393</v>
      </c>
      <c r="H105" s="13" t="s">
        <v>520</v>
      </c>
      <c r="I105" s="13" t="s">
        <v>402</v>
      </c>
      <c r="J105" s="12"/>
      <c r="K105" s="10" t="s">
        <v>117</v>
      </c>
      <c r="L105" s="20">
        <v>12600</v>
      </c>
      <c r="N105" s="49">
        <f>N104+Table_1[[#This Row],[Débito]]+Table_1[[#This Row],[Crédito]]</f>
        <v>119460.14999999995</v>
      </c>
    </row>
    <row r="106" spans="1:14" ht="13.5" hidden="1" x14ac:dyDescent="0.25">
      <c r="A106" s="18">
        <v>105</v>
      </c>
      <c r="B106" s="8" t="s">
        <v>427</v>
      </c>
      <c r="C106" s="19">
        <v>850001</v>
      </c>
      <c r="D106" s="18">
        <v>17</v>
      </c>
      <c r="E106" s="18" t="s">
        <v>168</v>
      </c>
      <c r="F106" s="18">
        <v>2022</v>
      </c>
      <c r="G106" s="18" t="s">
        <v>426</v>
      </c>
      <c r="H106" s="13" t="s">
        <v>425</v>
      </c>
      <c r="I106" s="13" t="s">
        <v>286</v>
      </c>
      <c r="J106" s="12"/>
      <c r="K106" s="10" t="s">
        <v>187</v>
      </c>
      <c r="M106" s="23">
        <v>-901.25</v>
      </c>
      <c r="N106" s="49">
        <f>N105+Table_1[[#This Row],[Débito]]+Table_1[[#This Row],[Crédito]]</f>
        <v>118558.89999999995</v>
      </c>
    </row>
    <row r="107" spans="1:14" ht="13.5" hidden="1" x14ac:dyDescent="0.25">
      <c r="A107" s="18">
        <v>106</v>
      </c>
      <c r="B107" s="8" t="s">
        <v>124</v>
      </c>
      <c r="C107" s="31">
        <v>101901</v>
      </c>
      <c r="D107" s="18">
        <v>19</v>
      </c>
      <c r="E107" s="18" t="s">
        <v>168</v>
      </c>
      <c r="F107" s="18">
        <v>2022</v>
      </c>
      <c r="G107" s="16" t="s">
        <v>412</v>
      </c>
      <c r="H107" s="16" t="s">
        <v>410</v>
      </c>
      <c r="I107" s="13" t="s">
        <v>624</v>
      </c>
      <c r="J107" s="12"/>
      <c r="K107" s="78" t="s">
        <v>623</v>
      </c>
      <c r="L107" s="21"/>
      <c r="M107" s="24">
        <v>-2878.1</v>
      </c>
      <c r="N107" s="49">
        <f>N106+Table_1[[#This Row],[Débito]]+Table_1[[#This Row],[Crédito]]</f>
        <v>115680.79999999994</v>
      </c>
    </row>
    <row r="108" spans="1:14" ht="13.5" hidden="1" x14ac:dyDescent="0.25">
      <c r="A108" s="18">
        <v>107</v>
      </c>
      <c r="B108" s="8" t="s">
        <v>124</v>
      </c>
      <c r="C108" s="19">
        <v>554439000039504</v>
      </c>
      <c r="D108" s="18">
        <v>19</v>
      </c>
      <c r="E108" s="18" t="s">
        <v>168</v>
      </c>
      <c r="F108" s="18">
        <v>2022</v>
      </c>
      <c r="G108" s="16" t="s">
        <v>412</v>
      </c>
      <c r="H108" s="16" t="s">
        <v>410</v>
      </c>
      <c r="I108" s="13" t="s">
        <v>423</v>
      </c>
      <c r="J108" s="12"/>
      <c r="K108" s="78" t="s">
        <v>623</v>
      </c>
      <c r="L108" s="21"/>
      <c r="M108" s="24">
        <v>-3113.48</v>
      </c>
      <c r="N108" s="49">
        <f>N107+Table_1[[#This Row],[Débito]]+Table_1[[#This Row],[Crédito]]</f>
        <v>112567.31999999995</v>
      </c>
    </row>
    <row r="109" spans="1:14" ht="13.5" hidden="1" x14ac:dyDescent="0.25">
      <c r="A109" s="18">
        <v>108</v>
      </c>
      <c r="B109" s="8" t="s">
        <v>124</v>
      </c>
      <c r="C109" s="19">
        <v>554439000039504</v>
      </c>
      <c r="D109" s="18">
        <v>19</v>
      </c>
      <c r="E109" s="18" t="s">
        <v>168</v>
      </c>
      <c r="F109" s="18">
        <v>2022</v>
      </c>
      <c r="G109" s="16" t="s">
        <v>412</v>
      </c>
      <c r="H109" s="16" t="s">
        <v>410</v>
      </c>
      <c r="I109" s="13" t="s">
        <v>422</v>
      </c>
      <c r="J109" s="12"/>
      <c r="K109" s="78" t="s">
        <v>623</v>
      </c>
      <c r="L109" s="21"/>
      <c r="M109" s="44">
        <v>-6026</v>
      </c>
      <c r="N109" s="49">
        <f>N108+Table_1[[#This Row],[Débito]]+Table_1[[#This Row],[Crédito]]</f>
        <v>106541.31999999995</v>
      </c>
    </row>
    <row r="110" spans="1:14" ht="13.5" hidden="1" x14ac:dyDescent="0.25">
      <c r="A110" s="18">
        <v>109</v>
      </c>
      <c r="B110" s="8" t="s">
        <v>499</v>
      </c>
      <c r="C110" s="19">
        <v>78001449700095</v>
      </c>
      <c r="D110" s="18">
        <v>21</v>
      </c>
      <c r="E110" s="18" t="s">
        <v>168</v>
      </c>
      <c r="F110" s="18">
        <v>2022</v>
      </c>
      <c r="G110" s="9" t="s">
        <v>545</v>
      </c>
      <c r="H110" s="13" t="s">
        <v>517</v>
      </c>
      <c r="I110" s="13" t="s">
        <v>402</v>
      </c>
      <c r="J110" s="12"/>
      <c r="K110" s="10" t="s">
        <v>119</v>
      </c>
      <c r="L110" s="22" t="s">
        <v>428</v>
      </c>
      <c r="N110" s="49">
        <v>106541.32</v>
      </c>
    </row>
    <row r="111" spans="1:14" ht="13.5" x14ac:dyDescent="0.25">
      <c r="A111" s="18">
        <v>110</v>
      </c>
      <c r="B111" s="8" t="s">
        <v>401</v>
      </c>
      <c r="C111" s="19">
        <v>78001449700095</v>
      </c>
      <c r="D111" s="18">
        <v>24</v>
      </c>
      <c r="E111" s="18" t="s">
        <v>168</v>
      </c>
      <c r="F111" s="18">
        <v>2022</v>
      </c>
      <c r="G111" s="18" t="s">
        <v>277</v>
      </c>
      <c r="H111" s="13" t="s">
        <v>517</v>
      </c>
      <c r="I111" s="13" t="s">
        <v>402</v>
      </c>
      <c r="J111" s="12"/>
      <c r="K111" s="10" t="s">
        <v>119</v>
      </c>
      <c r="L111" s="20">
        <v>14000</v>
      </c>
      <c r="M111" s="21"/>
      <c r="N111" s="49">
        <f>N110+Table_1[[#This Row],[Débito]]+Table_1[[#This Row],[Crédito]]</f>
        <v>120541.32</v>
      </c>
    </row>
    <row r="112" spans="1:14" ht="13.5" x14ac:dyDescent="0.25">
      <c r="A112" s="18">
        <v>111</v>
      </c>
      <c r="B112" s="8" t="s">
        <v>401</v>
      </c>
      <c r="C112" s="19">
        <v>247631066</v>
      </c>
      <c r="D112" s="18">
        <v>26</v>
      </c>
      <c r="E112" s="18" t="s">
        <v>168</v>
      </c>
      <c r="F112" s="18">
        <v>2022</v>
      </c>
      <c r="G112" s="18" t="s">
        <v>557</v>
      </c>
      <c r="H112" s="13" t="s">
        <v>514</v>
      </c>
      <c r="I112" s="13" t="s">
        <v>402</v>
      </c>
      <c r="J112" s="12"/>
      <c r="K112" s="10" t="s">
        <v>134</v>
      </c>
      <c r="L112" s="55">
        <v>5366.4</v>
      </c>
      <c r="M112" s="21"/>
      <c r="N112" s="49">
        <f>N111+Table_1[[#This Row],[Débito]]+Table_1[[#This Row],[Crédito]]</f>
        <v>125907.72</v>
      </c>
    </row>
    <row r="113" spans="1:14" ht="13.5" x14ac:dyDescent="0.25">
      <c r="A113" s="18">
        <v>112</v>
      </c>
      <c r="B113" s="8" t="s">
        <v>401</v>
      </c>
      <c r="C113" s="19">
        <v>247632366</v>
      </c>
      <c r="D113" s="18">
        <v>26</v>
      </c>
      <c r="E113" s="18" t="s">
        <v>168</v>
      </c>
      <c r="F113" s="18">
        <v>2022</v>
      </c>
      <c r="G113" s="9" t="s">
        <v>577</v>
      </c>
      <c r="H113" s="13" t="s">
        <v>132</v>
      </c>
      <c r="I113" s="13" t="s">
        <v>402</v>
      </c>
      <c r="J113" s="12"/>
      <c r="K113" s="10" t="s">
        <v>133</v>
      </c>
      <c r="L113" s="20">
        <v>7980</v>
      </c>
      <c r="M113" s="21"/>
      <c r="N113" s="49">
        <f>N112+Table_1[[#This Row],[Débito]]+Table_1[[#This Row],[Crédito]]</f>
        <v>133887.72</v>
      </c>
    </row>
    <row r="114" spans="1:14" ht="13.5" hidden="1" x14ac:dyDescent="0.25">
      <c r="A114" s="18">
        <v>113</v>
      </c>
      <c r="B114" s="8" t="s">
        <v>647</v>
      </c>
      <c r="C114" s="19">
        <v>103101</v>
      </c>
      <c r="D114" s="18">
        <v>31</v>
      </c>
      <c r="E114" s="18" t="s">
        <v>168</v>
      </c>
      <c r="F114" s="18">
        <v>2022</v>
      </c>
      <c r="G114" s="18" t="s">
        <v>395</v>
      </c>
      <c r="H114" s="13" t="s">
        <v>188</v>
      </c>
      <c r="I114" s="13" t="s">
        <v>286</v>
      </c>
      <c r="J114" s="12"/>
      <c r="K114" s="10" t="s">
        <v>189</v>
      </c>
      <c r="M114" s="45">
        <v>-590</v>
      </c>
      <c r="N114" s="49">
        <f>N113+Table_1[[#This Row],[Débito]]+Table_1[[#This Row],[Crédito]]</f>
        <v>133297.72</v>
      </c>
    </row>
    <row r="115" spans="1:14" ht="13.5" hidden="1" x14ac:dyDescent="0.25">
      <c r="A115" s="18">
        <v>114</v>
      </c>
      <c r="B115" s="8" t="s">
        <v>400</v>
      </c>
      <c r="C115" s="19">
        <v>873041200039437</v>
      </c>
      <c r="D115" s="18">
        <v>31</v>
      </c>
      <c r="E115" s="18" t="s">
        <v>168</v>
      </c>
      <c r="F115" s="18">
        <v>2022</v>
      </c>
      <c r="G115" s="16" t="s">
        <v>403</v>
      </c>
      <c r="H115" s="13" t="s">
        <v>122</v>
      </c>
      <c r="I115" s="13" t="s">
        <v>384</v>
      </c>
      <c r="J115" s="12"/>
      <c r="K115" s="10" t="s">
        <v>123</v>
      </c>
      <c r="M115" s="45">
        <v>-11</v>
      </c>
      <c r="N115" s="54">
        <f>N114+Table_1[[#This Row],[Débito]]+Table_1[[#This Row],[Crédito]]</f>
        <v>133286.72</v>
      </c>
    </row>
    <row r="116" spans="1:14" ht="13.5" hidden="1" x14ac:dyDescent="0.25">
      <c r="A116" s="18">
        <v>115</v>
      </c>
      <c r="B116" s="8" t="s">
        <v>618</v>
      </c>
      <c r="C116" s="19">
        <v>554732000005698</v>
      </c>
      <c r="D116" s="18">
        <v>3</v>
      </c>
      <c r="E116" s="18" t="s">
        <v>190</v>
      </c>
      <c r="F116" s="18">
        <v>2022</v>
      </c>
      <c r="G116" s="18" t="s">
        <v>397</v>
      </c>
      <c r="H116" s="13" t="s">
        <v>191</v>
      </c>
      <c r="I116" s="13" t="s">
        <v>433</v>
      </c>
      <c r="J116" s="12"/>
      <c r="K116" s="10" t="s">
        <v>192</v>
      </c>
      <c r="L116" s="21"/>
      <c r="M116" s="24">
        <v>-5704.16</v>
      </c>
      <c r="N116" s="49">
        <f>N115+Table_1[[#This Row],[Débito]]+Table_1[[#This Row],[Crédito]]</f>
        <v>127582.56</v>
      </c>
    </row>
    <row r="117" spans="1:14" ht="13.5" hidden="1" x14ac:dyDescent="0.25">
      <c r="A117" s="18">
        <v>116</v>
      </c>
      <c r="B117" s="8" t="s">
        <v>603</v>
      </c>
      <c r="C117" s="19">
        <v>110301</v>
      </c>
      <c r="D117" s="18">
        <v>3</v>
      </c>
      <c r="E117" s="18" t="s">
        <v>190</v>
      </c>
      <c r="F117" s="18">
        <v>2022</v>
      </c>
      <c r="G117" s="18" t="s">
        <v>395</v>
      </c>
      <c r="H117" s="13" t="s">
        <v>127</v>
      </c>
      <c r="I117" s="13" t="s">
        <v>128</v>
      </c>
      <c r="J117" s="12"/>
      <c r="K117" s="10" t="s">
        <v>129</v>
      </c>
      <c r="L117" s="21"/>
      <c r="M117" s="24">
        <v>-2200.92</v>
      </c>
      <c r="N117" s="49">
        <f>N116+Table_1[[#This Row],[Débito]]+Table_1[[#This Row],[Crédito]]</f>
        <v>125381.64</v>
      </c>
    </row>
    <row r="118" spans="1:14" ht="13.5" hidden="1" x14ac:dyDescent="0.25">
      <c r="A118" s="18">
        <v>117</v>
      </c>
      <c r="B118" s="8" t="s">
        <v>615</v>
      </c>
      <c r="C118" s="19">
        <v>110302</v>
      </c>
      <c r="D118" s="18">
        <v>3</v>
      </c>
      <c r="E118" s="18" t="s">
        <v>190</v>
      </c>
      <c r="F118" s="18">
        <v>2022</v>
      </c>
      <c r="G118" s="18" t="s">
        <v>395</v>
      </c>
      <c r="H118" s="13" t="s">
        <v>144</v>
      </c>
      <c r="I118" s="13" t="s">
        <v>409</v>
      </c>
      <c r="J118" s="12"/>
      <c r="K118" s="10" t="s">
        <v>145</v>
      </c>
      <c r="L118" s="21"/>
      <c r="M118" s="24">
        <v>-1936.74</v>
      </c>
      <c r="N118" s="49">
        <f>N117+Table_1[[#This Row],[Débito]]+Table_1[[#This Row],[Crédito]]</f>
        <v>123444.9</v>
      </c>
    </row>
    <row r="119" spans="1:14" ht="13.5" hidden="1" x14ac:dyDescent="0.25">
      <c r="A119" s="18">
        <v>118</v>
      </c>
      <c r="B119" s="8" t="s">
        <v>615</v>
      </c>
      <c r="C119" s="19">
        <v>110303</v>
      </c>
      <c r="D119" s="18">
        <v>3</v>
      </c>
      <c r="E119" s="18" t="s">
        <v>190</v>
      </c>
      <c r="F119" s="18">
        <v>2022</v>
      </c>
      <c r="G119" s="18" t="s">
        <v>395</v>
      </c>
      <c r="H119" s="13" t="s">
        <v>172</v>
      </c>
      <c r="I119" s="13" t="s">
        <v>408</v>
      </c>
      <c r="J119" s="12"/>
      <c r="K119" s="10" t="s">
        <v>173</v>
      </c>
      <c r="L119" s="21"/>
      <c r="M119" s="24">
        <v>-4030.14</v>
      </c>
      <c r="N119" s="49">
        <f>N118+Table_1[[#This Row],[Débito]]+Table_1[[#This Row],[Crédito]]</f>
        <v>119414.76</v>
      </c>
    </row>
    <row r="120" spans="1:14" ht="13.5" hidden="1" x14ac:dyDescent="0.25">
      <c r="A120" s="18">
        <v>119</v>
      </c>
      <c r="B120" s="8" t="s">
        <v>618</v>
      </c>
      <c r="C120" s="19">
        <v>110304</v>
      </c>
      <c r="D120" s="18">
        <v>3</v>
      </c>
      <c r="E120" s="18" t="s">
        <v>190</v>
      </c>
      <c r="F120" s="18">
        <v>2022</v>
      </c>
      <c r="G120" s="18" t="s">
        <v>395</v>
      </c>
      <c r="H120" s="13" t="s">
        <v>193</v>
      </c>
      <c r="I120" s="13" t="s">
        <v>433</v>
      </c>
      <c r="J120" s="12"/>
      <c r="K120" s="10" t="s">
        <v>194</v>
      </c>
      <c r="L120" s="21"/>
      <c r="M120" s="24">
        <v>-5704.16</v>
      </c>
      <c r="N120" s="49">
        <f>N119+Table_1[[#This Row],[Débito]]+Table_1[[#This Row],[Crédito]]</f>
        <v>113710.59999999999</v>
      </c>
    </row>
    <row r="121" spans="1:14" ht="13.5" hidden="1" x14ac:dyDescent="0.25">
      <c r="A121" s="18">
        <v>120</v>
      </c>
      <c r="B121" s="8" t="s">
        <v>400</v>
      </c>
      <c r="C121" s="19">
        <v>823071200121262</v>
      </c>
      <c r="D121" s="18">
        <v>3</v>
      </c>
      <c r="E121" s="18" t="s">
        <v>190</v>
      </c>
      <c r="F121" s="18">
        <v>2022</v>
      </c>
      <c r="G121" s="18" t="s">
        <v>403</v>
      </c>
      <c r="H121" s="13" t="s">
        <v>122</v>
      </c>
      <c r="I121" s="13" t="s">
        <v>384</v>
      </c>
      <c r="J121" s="12"/>
      <c r="K121" s="10" t="s">
        <v>123</v>
      </c>
      <c r="L121" s="21"/>
      <c r="M121" s="45">
        <v>-11</v>
      </c>
      <c r="N121" s="49">
        <f>N120+Table_1[[#This Row],[Débito]]+Table_1[[#This Row],[Crédito]]</f>
        <v>113699.59999999999</v>
      </c>
    </row>
    <row r="122" spans="1:14" ht="13.5" hidden="1" x14ac:dyDescent="0.25">
      <c r="A122" s="18">
        <v>121</v>
      </c>
      <c r="B122" s="8" t="s">
        <v>400</v>
      </c>
      <c r="C122" s="19">
        <v>833111201063346</v>
      </c>
      <c r="D122" s="18">
        <v>7</v>
      </c>
      <c r="E122" s="18" t="s">
        <v>190</v>
      </c>
      <c r="F122" s="18">
        <v>2022</v>
      </c>
      <c r="G122" s="16" t="s">
        <v>403</v>
      </c>
      <c r="H122" s="13" t="s">
        <v>122</v>
      </c>
      <c r="I122" s="13" t="s">
        <v>384</v>
      </c>
      <c r="J122" s="12"/>
      <c r="K122" s="10" t="s">
        <v>123</v>
      </c>
      <c r="L122" s="21"/>
      <c r="M122" s="45">
        <v>-66</v>
      </c>
      <c r="N122" s="49">
        <f>N121+Table_1[[#This Row],[Débito]]+Table_1[[#This Row],[Crédito]]</f>
        <v>113633.59999999999</v>
      </c>
    </row>
    <row r="123" spans="1:14" ht="13.5" customHeight="1" x14ac:dyDescent="0.25">
      <c r="A123" s="18">
        <v>122</v>
      </c>
      <c r="B123" s="8" t="s">
        <v>401</v>
      </c>
      <c r="C123" s="19">
        <v>250717105</v>
      </c>
      <c r="D123" s="18">
        <v>10</v>
      </c>
      <c r="E123" s="18" t="s">
        <v>190</v>
      </c>
      <c r="F123" s="18">
        <v>2022</v>
      </c>
      <c r="G123" s="18" t="s">
        <v>393</v>
      </c>
      <c r="H123" s="13" t="s">
        <v>520</v>
      </c>
      <c r="I123" s="13" t="s">
        <v>402</v>
      </c>
      <c r="J123" s="12"/>
      <c r="K123" s="10" t="s">
        <v>117</v>
      </c>
      <c r="L123" s="96">
        <v>12600</v>
      </c>
      <c r="N123" s="49">
        <f>N122+Table_1[[#This Row],[Débito]]+Table_1[[#This Row],[Crédito]]</f>
        <v>126233.59999999999</v>
      </c>
    </row>
    <row r="124" spans="1:14" ht="13.5" hidden="1" x14ac:dyDescent="0.25">
      <c r="A124" s="18">
        <v>123</v>
      </c>
      <c r="B124" s="8" t="s">
        <v>458</v>
      </c>
      <c r="C124" s="19">
        <v>554732000132604</v>
      </c>
      <c r="D124" s="18">
        <v>10</v>
      </c>
      <c r="E124" s="18" t="s">
        <v>190</v>
      </c>
      <c r="F124" s="18">
        <v>2022</v>
      </c>
      <c r="G124" s="18" t="s">
        <v>397</v>
      </c>
      <c r="H124" s="13" t="s">
        <v>137</v>
      </c>
      <c r="I124" s="13" t="s">
        <v>405</v>
      </c>
      <c r="J124" s="12"/>
      <c r="K124" s="10" t="s">
        <v>138</v>
      </c>
      <c r="L124" s="21"/>
      <c r="M124" s="24">
        <v>-3180.8</v>
      </c>
      <c r="N124" s="49">
        <f>N123+Table_1[[#This Row],[Débito]]+Table_1[[#This Row],[Crédito]]</f>
        <v>123052.79999999999</v>
      </c>
    </row>
    <row r="125" spans="1:14" ht="13.5" hidden="1" x14ac:dyDescent="0.25">
      <c r="A125" s="18">
        <v>124</v>
      </c>
      <c r="B125" s="8" t="s">
        <v>617</v>
      </c>
      <c r="C125" s="19">
        <v>111001</v>
      </c>
      <c r="D125" s="18">
        <v>10</v>
      </c>
      <c r="E125" s="18" t="s">
        <v>190</v>
      </c>
      <c r="F125" s="18">
        <v>2022</v>
      </c>
      <c r="G125" s="18" t="s">
        <v>393</v>
      </c>
      <c r="H125" s="13" t="s">
        <v>180</v>
      </c>
      <c r="I125" s="13" t="s">
        <v>614</v>
      </c>
      <c r="J125" s="12"/>
      <c r="K125" s="10" t="s">
        <v>181</v>
      </c>
      <c r="M125" s="24">
        <v>-3251.45</v>
      </c>
      <c r="N125" s="49">
        <f>N124+Table_1[[#This Row],[Débito]]+Table_1[[#This Row],[Crédito]]</f>
        <v>119801.34999999999</v>
      </c>
    </row>
    <row r="126" spans="1:14" ht="13.5" hidden="1" x14ac:dyDescent="0.25">
      <c r="A126" s="18">
        <v>125</v>
      </c>
      <c r="B126" s="8" t="s">
        <v>124</v>
      </c>
      <c r="C126" s="19">
        <v>111002</v>
      </c>
      <c r="D126" s="18">
        <v>10</v>
      </c>
      <c r="E126" s="18" t="s">
        <v>190</v>
      </c>
      <c r="F126" s="18">
        <v>2022</v>
      </c>
      <c r="G126" s="18" t="s">
        <v>392</v>
      </c>
      <c r="H126" s="13" t="s">
        <v>125</v>
      </c>
      <c r="I126" s="13" t="s">
        <v>468</v>
      </c>
      <c r="J126" s="12"/>
      <c r="K126" s="10" t="s">
        <v>126</v>
      </c>
      <c r="L126" s="21"/>
      <c r="M126" s="24">
        <v>-1629</v>
      </c>
      <c r="N126" s="49">
        <f>N125+Table_1[[#This Row],[Débito]]+Table_1[[#This Row],[Crédito]]</f>
        <v>118172.34999999999</v>
      </c>
    </row>
    <row r="127" spans="1:14" ht="13.5" hidden="1" x14ac:dyDescent="0.25">
      <c r="A127" s="18">
        <v>126</v>
      </c>
      <c r="B127" s="8" t="s">
        <v>400</v>
      </c>
      <c r="C127" s="19">
        <v>843141200217177</v>
      </c>
      <c r="D127" s="18">
        <v>10</v>
      </c>
      <c r="E127" s="18" t="s">
        <v>190</v>
      </c>
      <c r="F127" s="18">
        <v>2022</v>
      </c>
      <c r="G127" s="9" t="s">
        <v>403</v>
      </c>
      <c r="H127" s="13" t="s">
        <v>122</v>
      </c>
      <c r="I127" s="13" t="s">
        <v>384</v>
      </c>
      <c r="J127" s="12"/>
      <c r="K127" s="10" t="s">
        <v>123</v>
      </c>
      <c r="L127" s="21"/>
      <c r="M127" s="45">
        <v>-11</v>
      </c>
      <c r="N127" s="49">
        <f>N126+Table_1[[#This Row],[Débito]]+Table_1[[#This Row],[Crédito]]</f>
        <v>118161.34999999999</v>
      </c>
    </row>
    <row r="128" spans="1:14" ht="13.5" hidden="1" x14ac:dyDescent="0.25">
      <c r="A128" s="18">
        <v>127</v>
      </c>
      <c r="B128" s="8" t="s">
        <v>124</v>
      </c>
      <c r="C128" s="19">
        <v>554439000039504</v>
      </c>
      <c r="D128" s="18">
        <v>14</v>
      </c>
      <c r="E128" s="18" t="s">
        <v>190</v>
      </c>
      <c r="F128" s="18">
        <v>2022</v>
      </c>
      <c r="G128" s="18" t="s">
        <v>412</v>
      </c>
      <c r="H128" s="16" t="s">
        <v>410</v>
      </c>
      <c r="I128" s="13" t="s">
        <v>429</v>
      </c>
      <c r="J128" s="12"/>
      <c r="K128" s="78" t="s">
        <v>623</v>
      </c>
      <c r="L128" s="21"/>
      <c r="M128" s="87">
        <v>-3758.39</v>
      </c>
      <c r="N128" s="49">
        <f>N127+Table_1[[#This Row],[Débito]]+Table_1[[#This Row],[Crédito]]</f>
        <v>114402.95999999999</v>
      </c>
    </row>
    <row r="129" spans="1:14" ht="13.5" hidden="1" x14ac:dyDescent="0.25">
      <c r="A129" s="18">
        <v>128</v>
      </c>
      <c r="B129" s="8" t="s">
        <v>124</v>
      </c>
      <c r="C129" s="19">
        <v>554439000039504</v>
      </c>
      <c r="D129" s="18">
        <v>14</v>
      </c>
      <c r="E129" s="18" t="s">
        <v>190</v>
      </c>
      <c r="F129" s="18">
        <v>2022</v>
      </c>
      <c r="G129" s="18" t="s">
        <v>412</v>
      </c>
      <c r="H129" s="16" t="s">
        <v>410</v>
      </c>
      <c r="I129" s="13" t="s">
        <v>430</v>
      </c>
      <c r="J129" s="12"/>
      <c r="K129" s="78" t="s">
        <v>623</v>
      </c>
      <c r="L129" s="21"/>
      <c r="M129" s="44">
        <v>-7016</v>
      </c>
      <c r="N129" s="49">
        <f>N128+Table_1[[#This Row],[Débito]]+Table_1[[#This Row],[Crédito]]</f>
        <v>107386.95999999999</v>
      </c>
    </row>
    <row r="130" spans="1:14" ht="13.5" hidden="1" x14ac:dyDescent="0.25">
      <c r="A130" s="18">
        <v>129</v>
      </c>
      <c r="B130" s="8" t="s">
        <v>124</v>
      </c>
      <c r="C130" s="19">
        <v>111401</v>
      </c>
      <c r="D130" s="18">
        <v>14</v>
      </c>
      <c r="E130" s="18" t="s">
        <v>190</v>
      </c>
      <c r="F130" s="18">
        <v>2022</v>
      </c>
      <c r="G130" s="18" t="s">
        <v>412</v>
      </c>
      <c r="H130" s="16" t="s">
        <v>410</v>
      </c>
      <c r="I130" s="13" t="s">
        <v>625</v>
      </c>
      <c r="J130" s="12"/>
      <c r="K130" s="78" t="s">
        <v>623</v>
      </c>
      <c r="L130" s="21"/>
      <c r="M130" s="24">
        <v>-2831.27</v>
      </c>
      <c r="N130" s="49">
        <f>N129+Table_1[[#This Row],[Débito]]+Table_1[[#This Row],[Crédito]]</f>
        <v>104555.68999999999</v>
      </c>
    </row>
    <row r="131" spans="1:14" ht="13.5" x14ac:dyDescent="0.25">
      <c r="A131" s="18">
        <v>130</v>
      </c>
      <c r="B131" s="8" t="s">
        <v>401</v>
      </c>
      <c r="C131" s="19">
        <v>78001876000142</v>
      </c>
      <c r="D131" s="18">
        <v>17</v>
      </c>
      <c r="E131" s="18" t="s">
        <v>190</v>
      </c>
      <c r="F131" s="18">
        <v>2022</v>
      </c>
      <c r="G131" s="9" t="s">
        <v>546</v>
      </c>
      <c r="H131" s="13" t="s">
        <v>517</v>
      </c>
      <c r="I131" s="13" t="s">
        <v>402</v>
      </c>
      <c r="J131" s="12"/>
      <c r="K131" s="10" t="s">
        <v>119</v>
      </c>
      <c r="L131" s="20">
        <v>14000</v>
      </c>
      <c r="N131" s="49">
        <f>N130+Table_1[[#This Row],[Débito]]+Table_1[[#This Row],[Crédito]]</f>
        <v>118555.68999999999</v>
      </c>
    </row>
    <row r="132" spans="1:14" ht="13.5" x14ac:dyDescent="0.25">
      <c r="A132" s="18">
        <v>131</v>
      </c>
      <c r="B132" s="8" t="s">
        <v>401</v>
      </c>
      <c r="C132" s="19">
        <v>251755915</v>
      </c>
      <c r="D132" s="18">
        <v>17</v>
      </c>
      <c r="E132" s="18" t="s">
        <v>190</v>
      </c>
      <c r="F132" s="18">
        <v>2022</v>
      </c>
      <c r="G132" s="18" t="s">
        <v>527</v>
      </c>
      <c r="H132" s="13" t="s">
        <v>515</v>
      </c>
      <c r="I132" s="13" t="s">
        <v>402</v>
      </c>
      <c r="J132" s="12"/>
      <c r="K132" s="10" t="s">
        <v>118</v>
      </c>
      <c r="L132" s="20">
        <v>10500</v>
      </c>
      <c r="N132" s="49">
        <f>N131+Table_1[[#This Row],[Débito]]+Table_1[[#This Row],[Crédito]]</f>
        <v>129055.68999999999</v>
      </c>
    </row>
    <row r="133" spans="1:14" ht="13.5" hidden="1" x14ac:dyDescent="0.25">
      <c r="A133" s="18">
        <v>132</v>
      </c>
      <c r="B133" s="8" t="s">
        <v>647</v>
      </c>
      <c r="C133" s="19">
        <v>112101</v>
      </c>
      <c r="D133" s="18">
        <v>21</v>
      </c>
      <c r="E133" s="18" t="s">
        <v>190</v>
      </c>
      <c r="F133" s="18">
        <v>2022</v>
      </c>
      <c r="G133" s="18" t="s">
        <v>426</v>
      </c>
      <c r="H133" s="13" t="s">
        <v>188</v>
      </c>
      <c r="I133" s="13" t="s">
        <v>286</v>
      </c>
      <c r="J133" s="12"/>
      <c r="K133" s="10" t="s">
        <v>189</v>
      </c>
      <c r="M133" s="45">
        <v>-330</v>
      </c>
      <c r="N133" s="49">
        <f>N132+Table_1[[#This Row],[Débito]]+Table_1[[#This Row],[Crédito]]</f>
        <v>128725.68999999999</v>
      </c>
    </row>
    <row r="134" spans="1:14" ht="13.5" hidden="1" x14ac:dyDescent="0.25">
      <c r="A134" s="18">
        <v>133</v>
      </c>
      <c r="B134" s="8" t="s">
        <v>400</v>
      </c>
      <c r="C134" s="19">
        <v>823251200414625</v>
      </c>
      <c r="D134" s="18">
        <v>21</v>
      </c>
      <c r="E134" s="18" t="s">
        <v>190</v>
      </c>
      <c r="F134" s="18">
        <v>2022</v>
      </c>
      <c r="G134" s="16" t="s">
        <v>403</v>
      </c>
      <c r="H134" s="13" t="s">
        <v>122</v>
      </c>
      <c r="I134" s="13" t="s">
        <v>384</v>
      </c>
      <c r="J134" s="12"/>
      <c r="K134" s="10" t="s">
        <v>123</v>
      </c>
      <c r="M134" s="45">
        <v>-11</v>
      </c>
      <c r="N134" s="49">
        <f>N133+Table_1[[#This Row],[Débito]]+Table_1[[#This Row],[Crédito]]</f>
        <v>128714.68999999999</v>
      </c>
    </row>
    <row r="135" spans="1:14" ht="13.5" x14ac:dyDescent="0.25">
      <c r="A135" s="18">
        <v>134</v>
      </c>
      <c r="B135" s="8" t="s">
        <v>401</v>
      </c>
      <c r="C135" s="19">
        <v>252626784</v>
      </c>
      <c r="D135" s="18">
        <v>22</v>
      </c>
      <c r="E135" s="18" t="s">
        <v>190</v>
      </c>
      <c r="F135" s="18">
        <v>2022</v>
      </c>
      <c r="G135" s="9" t="s">
        <v>578</v>
      </c>
      <c r="H135" s="13" t="s">
        <v>132</v>
      </c>
      <c r="I135" s="13" t="s">
        <v>402</v>
      </c>
      <c r="J135" s="12"/>
      <c r="K135" s="10" t="s">
        <v>133</v>
      </c>
      <c r="L135" s="20">
        <v>7980</v>
      </c>
      <c r="N135" s="49">
        <f>N134+Table_1[[#This Row],[Débito]]+Table_1[[#This Row],[Crédito]]</f>
        <v>136694.69</v>
      </c>
    </row>
    <row r="136" spans="1:14" ht="13.5" x14ac:dyDescent="0.25">
      <c r="A136" s="18">
        <v>135</v>
      </c>
      <c r="B136" s="8" t="s">
        <v>401</v>
      </c>
      <c r="C136" s="19">
        <v>252716371</v>
      </c>
      <c r="D136" s="18">
        <v>23</v>
      </c>
      <c r="E136" s="18" t="s">
        <v>190</v>
      </c>
      <c r="F136" s="18">
        <v>2022</v>
      </c>
      <c r="G136" s="18" t="s">
        <v>528</v>
      </c>
      <c r="H136" s="13" t="s">
        <v>515</v>
      </c>
      <c r="I136" s="13" t="s">
        <v>402</v>
      </c>
      <c r="J136" s="12"/>
      <c r="K136" s="10" t="s">
        <v>118</v>
      </c>
      <c r="L136" s="20">
        <v>10500</v>
      </c>
      <c r="M136" s="32"/>
      <c r="N136" s="49">
        <f>N135+Table_1[[#This Row],[Débito]]+Table_1[[#This Row],[Crédito]]</f>
        <v>147194.69</v>
      </c>
    </row>
    <row r="137" spans="1:14" ht="13.5" hidden="1" x14ac:dyDescent="0.25">
      <c r="A137" s="18">
        <v>136</v>
      </c>
      <c r="B137" s="8" t="s">
        <v>458</v>
      </c>
      <c r="C137" s="19">
        <v>554732000130766</v>
      </c>
      <c r="D137" s="18">
        <v>24</v>
      </c>
      <c r="E137" s="18" t="s">
        <v>190</v>
      </c>
      <c r="F137" s="18">
        <v>2022</v>
      </c>
      <c r="G137" s="18" t="s">
        <v>397</v>
      </c>
      <c r="H137" s="13" t="s">
        <v>195</v>
      </c>
      <c r="I137" s="13" t="s">
        <v>405</v>
      </c>
      <c r="J137" s="12"/>
      <c r="K137" s="10" t="s">
        <v>196</v>
      </c>
      <c r="M137" s="24">
        <v>-5704.16</v>
      </c>
      <c r="N137" s="49">
        <f>N136+Table_1[[#This Row],[Débito]]+Table_1[[#This Row],[Crédito]]</f>
        <v>141490.53</v>
      </c>
    </row>
    <row r="138" spans="1:14" ht="13.5" hidden="1" x14ac:dyDescent="0.25">
      <c r="A138" s="18">
        <v>137</v>
      </c>
      <c r="B138" s="8" t="s">
        <v>618</v>
      </c>
      <c r="C138" s="19">
        <v>552594000018962</v>
      </c>
      <c r="D138" s="18">
        <v>29</v>
      </c>
      <c r="E138" s="18" t="s">
        <v>190</v>
      </c>
      <c r="F138" s="18">
        <v>2022</v>
      </c>
      <c r="G138" s="18" t="s">
        <v>397</v>
      </c>
      <c r="H138" s="13" t="s">
        <v>197</v>
      </c>
      <c r="I138" s="13" t="s">
        <v>433</v>
      </c>
      <c r="J138" s="12"/>
      <c r="K138" s="10" t="s">
        <v>198</v>
      </c>
      <c r="M138" s="24">
        <v>-5310</v>
      </c>
      <c r="N138" s="49">
        <f>N137+Table_1[[#This Row],[Débito]]+Table_1[[#This Row],[Crédito]]</f>
        <v>136180.53</v>
      </c>
    </row>
    <row r="139" spans="1:14" ht="40.5" hidden="1" x14ac:dyDescent="0.25">
      <c r="A139" s="27">
        <v>138</v>
      </c>
      <c r="B139" s="8" t="s">
        <v>432</v>
      </c>
      <c r="C139" s="139">
        <v>2594510016524</v>
      </c>
      <c r="D139" s="27">
        <v>30</v>
      </c>
      <c r="E139" s="27" t="s">
        <v>190</v>
      </c>
      <c r="F139" s="27">
        <v>2022</v>
      </c>
      <c r="G139" s="9" t="s">
        <v>169</v>
      </c>
      <c r="H139" s="9" t="s">
        <v>170</v>
      </c>
      <c r="I139" s="13" t="s">
        <v>421</v>
      </c>
      <c r="J139" s="13" t="s">
        <v>507</v>
      </c>
      <c r="K139" s="10" t="s">
        <v>171</v>
      </c>
      <c r="L139" s="20">
        <v>5310</v>
      </c>
      <c r="M139" s="21"/>
      <c r="N139" s="49">
        <f>N138+Table_1[[#This Row],[Débito]]+Table_1[[#This Row],[Crédito]]</f>
        <v>141490.53</v>
      </c>
    </row>
    <row r="140" spans="1:14" ht="13.5" hidden="1" x14ac:dyDescent="0.25">
      <c r="A140" s="18">
        <v>139</v>
      </c>
      <c r="B140" s="8" t="s">
        <v>618</v>
      </c>
      <c r="C140" s="19">
        <v>552594000018962</v>
      </c>
      <c r="D140" s="18">
        <v>30</v>
      </c>
      <c r="E140" s="18" t="s">
        <v>190</v>
      </c>
      <c r="F140" s="18">
        <v>2022</v>
      </c>
      <c r="G140" s="18" t="s">
        <v>397</v>
      </c>
      <c r="H140" s="13" t="s">
        <v>197</v>
      </c>
      <c r="I140" s="13" t="s">
        <v>433</v>
      </c>
      <c r="J140" s="12"/>
      <c r="K140" s="10" t="s">
        <v>198</v>
      </c>
      <c r="L140" s="21"/>
      <c r="M140" s="24">
        <v>-4030.14</v>
      </c>
      <c r="N140" s="49">
        <f>N139+Table_1[[#This Row],[Débito]]+Table_1[[#This Row],[Crédito]]</f>
        <v>137460.38999999998</v>
      </c>
    </row>
    <row r="141" spans="1:14" ht="13.5" hidden="1" x14ac:dyDescent="0.25">
      <c r="A141" s="18">
        <v>140</v>
      </c>
      <c r="B141" s="8" t="s">
        <v>458</v>
      </c>
      <c r="C141" s="19">
        <v>554732000225163</v>
      </c>
      <c r="D141" s="18">
        <v>30</v>
      </c>
      <c r="E141" s="18" t="s">
        <v>190</v>
      </c>
      <c r="F141" s="18">
        <v>2022</v>
      </c>
      <c r="G141" s="18" t="s">
        <v>397</v>
      </c>
      <c r="H141" s="13" t="s">
        <v>199</v>
      </c>
      <c r="I141" s="13" t="s">
        <v>405</v>
      </c>
      <c r="J141" s="12"/>
      <c r="K141" s="10" t="s">
        <v>200</v>
      </c>
      <c r="L141" s="21"/>
      <c r="M141" s="24">
        <v>-5704.16</v>
      </c>
      <c r="N141" s="49">
        <f>N140+Table_1[[#This Row],[Débito]]+Table_1[[#This Row],[Crédito]]</f>
        <v>131756.22999999998</v>
      </c>
    </row>
    <row r="142" spans="1:14" ht="13.5" hidden="1" x14ac:dyDescent="0.25">
      <c r="A142" s="18">
        <v>141</v>
      </c>
      <c r="B142" s="8" t="s">
        <v>458</v>
      </c>
      <c r="C142" s="19">
        <v>555110000007076</v>
      </c>
      <c r="D142" s="18">
        <v>30</v>
      </c>
      <c r="E142" s="18" t="s">
        <v>190</v>
      </c>
      <c r="F142" s="18">
        <v>2022</v>
      </c>
      <c r="G142" s="18" t="s">
        <v>397</v>
      </c>
      <c r="H142" s="13" t="s">
        <v>201</v>
      </c>
      <c r="I142" s="13" t="s">
        <v>405</v>
      </c>
      <c r="J142" s="12"/>
      <c r="K142" s="10" t="s">
        <v>202</v>
      </c>
      <c r="M142" s="24">
        <v>-5704.16</v>
      </c>
      <c r="N142" s="54">
        <f>N141+Table_1[[#This Row],[Débito]]+Table_1[[#This Row],[Crédito]]</f>
        <v>126052.06999999998</v>
      </c>
    </row>
    <row r="143" spans="1:14" ht="13.5" hidden="1" x14ac:dyDescent="0.25">
      <c r="A143" s="18">
        <v>142</v>
      </c>
      <c r="B143" s="8" t="s">
        <v>603</v>
      </c>
      <c r="C143" s="19">
        <v>120101</v>
      </c>
      <c r="D143" s="18">
        <v>1</v>
      </c>
      <c r="E143" s="18" t="s">
        <v>203</v>
      </c>
      <c r="F143" s="18">
        <v>2022</v>
      </c>
      <c r="G143" s="18" t="s">
        <v>395</v>
      </c>
      <c r="H143" s="13" t="s">
        <v>127</v>
      </c>
      <c r="I143" s="13" t="s">
        <v>128</v>
      </c>
      <c r="J143" s="12"/>
      <c r="K143" s="10" t="s">
        <v>129</v>
      </c>
      <c r="M143" s="87">
        <v>-2200.92</v>
      </c>
      <c r="N143" s="49">
        <f>N142+Table_1[[#This Row],[Débito]]+Table_1[[#This Row],[Crédito]]</f>
        <v>123851.14999999998</v>
      </c>
    </row>
    <row r="144" spans="1:14" ht="13.5" hidden="1" x14ac:dyDescent="0.25">
      <c r="A144" s="18">
        <v>143</v>
      </c>
      <c r="B144" s="8" t="s">
        <v>615</v>
      </c>
      <c r="C144" s="19">
        <v>120102</v>
      </c>
      <c r="D144" s="18">
        <v>1</v>
      </c>
      <c r="E144" s="18" t="s">
        <v>203</v>
      </c>
      <c r="F144" s="18">
        <v>2022</v>
      </c>
      <c r="G144" s="18" t="s">
        <v>395</v>
      </c>
      <c r="H144" s="13" t="s">
        <v>144</v>
      </c>
      <c r="I144" s="13" t="s">
        <v>409</v>
      </c>
      <c r="J144" s="12"/>
      <c r="K144" s="10" t="s">
        <v>145</v>
      </c>
      <c r="L144" s="21"/>
      <c r="M144" s="24">
        <v>-1936.74</v>
      </c>
      <c r="N144" s="49">
        <f>N143+Table_1[[#This Row],[Débito]]+Table_1[[#This Row],[Crédito]]</f>
        <v>121914.40999999997</v>
      </c>
    </row>
    <row r="145" spans="1:14" ht="13.5" hidden="1" x14ac:dyDescent="0.25">
      <c r="A145" s="18">
        <v>144</v>
      </c>
      <c r="B145" s="8" t="s">
        <v>615</v>
      </c>
      <c r="C145" s="19">
        <v>120103</v>
      </c>
      <c r="D145" s="18">
        <v>1</v>
      </c>
      <c r="E145" s="18" t="s">
        <v>203</v>
      </c>
      <c r="F145" s="18">
        <v>2022</v>
      </c>
      <c r="G145" s="18" t="s">
        <v>395</v>
      </c>
      <c r="H145" s="13" t="s">
        <v>172</v>
      </c>
      <c r="I145" s="13" t="s">
        <v>408</v>
      </c>
      <c r="J145" s="12"/>
      <c r="K145" s="10" t="s">
        <v>173</v>
      </c>
      <c r="L145" s="21"/>
      <c r="M145" s="24">
        <v>-4030.14</v>
      </c>
      <c r="N145" s="49">
        <f>N144+Table_1[[#This Row],[Débito]]+Table_1[[#This Row],[Crédito]]</f>
        <v>117884.26999999997</v>
      </c>
    </row>
    <row r="146" spans="1:14" ht="13.5" hidden="1" x14ac:dyDescent="0.25">
      <c r="A146" s="18">
        <v>145</v>
      </c>
      <c r="B146" s="8" t="s">
        <v>400</v>
      </c>
      <c r="C146" s="19">
        <v>833391200326204</v>
      </c>
      <c r="D146" s="16">
        <v>5</v>
      </c>
      <c r="E146" s="18" t="s">
        <v>203</v>
      </c>
      <c r="F146" s="18">
        <v>2022</v>
      </c>
      <c r="G146" s="18" t="s">
        <v>403</v>
      </c>
      <c r="H146" s="13" t="s">
        <v>122</v>
      </c>
      <c r="I146" s="13" t="s">
        <v>384</v>
      </c>
      <c r="J146" s="12"/>
      <c r="K146" s="10" t="s">
        <v>123</v>
      </c>
      <c r="L146" s="21"/>
      <c r="M146" s="45">
        <v>-66</v>
      </c>
      <c r="N146" s="49">
        <f>N145+Table_1[[#This Row],[Débito]]+Table_1[[#This Row],[Crédito]]</f>
        <v>117818.26999999997</v>
      </c>
    </row>
    <row r="147" spans="1:14" ht="13.5" hidden="1" x14ac:dyDescent="0.25">
      <c r="A147" s="18">
        <v>146</v>
      </c>
      <c r="B147" s="8" t="s">
        <v>427</v>
      </c>
      <c r="C147" s="19">
        <v>850002</v>
      </c>
      <c r="D147" s="16">
        <v>5</v>
      </c>
      <c r="E147" s="18" t="s">
        <v>203</v>
      </c>
      <c r="F147" s="18">
        <v>2022</v>
      </c>
      <c r="G147" s="16" t="s">
        <v>426</v>
      </c>
      <c r="H147" s="95" t="s">
        <v>511</v>
      </c>
      <c r="I147" s="13" t="s">
        <v>286</v>
      </c>
      <c r="J147" s="12"/>
      <c r="K147" s="10" t="s">
        <v>279</v>
      </c>
      <c r="L147" s="21"/>
      <c r="M147" s="23">
        <v>-411.43</v>
      </c>
      <c r="N147" s="49">
        <f>N146+Table_1[[#This Row],[Débito]]+Table_1[[#This Row],[Crédito]]</f>
        <v>117406.83999999998</v>
      </c>
    </row>
    <row r="148" spans="1:14" ht="13.5" hidden="1" x14ac:dyDescent="0.25">
      <c r="A148" s="18">
        <v>147</v>
      </c>
      <c r="B148" s="8" t="s">
        <v>424</v>
      </c>
      <c r="C148" s="19">
        <v>850002</v>
      </c>
      <c r="D148" s="16">
        <v>5</v>
      </c>
      <c r="E148" s="18" t="s">
        <v>203</v>
      </c>
      <c r="F148" s="18">
        <v>2022</v>
      </c>
      <c r="G148" s="16" t="s">
        <v>426</v>
      </c>
      <c r="H148" s="13" t="s">
        <v>510</v>
      </c>
      <c r="I148" s="13" t="s">
        <v>286</v>
      </c>
      <c r="J148" s="12"/>
      <c r="K148" s="10" t="s">
        <v>508</v>
      </c>
      <c r="L148" s="21"/>
      <c r="M148" s="45">
        <v>-61</v>
      </c>
      <c r="N148" s="49">
        <f>N147+Table_1[[#This Row],[Débito]]+Table_1[[#This Row],[Crédito]]</f>
        <v>117345.83999999998</v>
      </c>
    </row>
    <row r="149" spans="1:14" ht="13.5" hidden="1" x14ac:dyDescent="0.25">
      <c r="A149" s="18">
        <v>148</v>
      </c>
      <c r="B149" s="8" t="s">
        <v>424</v>
      </c>
      <c r="C149" s="19">
        <v>850002</v>
      </c>
      <c r="D149" s="16">
        <v>5</v>
      </c>
      <c r="E149" s="18" t="s">
        <v>203</v>
      </c>
      <c r="F149" s="18">
        <v>2022</v>
      </c>
      <c r="G149" s="16" t="s">
        <v>426</v>
      </c>
      <c r="H149" s="13" t="s">
        <v>509</v>
      </c>
      <c r="I149" s="13" t="s">
        <v>286</v>
      </c>
      <c r="J149" s="12"/>
      <c r="K149" s="10" t="s">
        <v>280</v>
      </c>
      <c r="L149" s="21"/>
      <c r="M149" s="23">
        <v>-64.989999999999995</v>
      </c>
      <c r="N149" s="49">
        <f>N148+Table_1[[#This Row],[Débito]]+Table_1[[#This Row],[Crédito]]</f>
        <v>117280.84999999998</v>
      </c>
    </row>
    <row r="150" spans="1:14" ht="13.5" hidden="1" x14ac:dyDescent="0.25">
      <c r="A150" s="18">
        <v>149</v>
      </c>
      <c r="B150" s="8" t="s">
        <v>419</v>
      </c>
      <c r="C150" s="19">
        <v>551295000499013</v>
      </c>
      <c r="D150" s="18">
        <v>7</v>
      </c>
      <c r="E150" s="18" t="s">
        <v>203</v>
      </c>
      <c r="F150" s="18">
        <v>2022</v>
      </c>
      <c r="G150" s="18" t="s">
        <v>397</v>
      </c>
      <c r="H150" s="13" t="s">
        <v>164</v>
      </c>
      <c r="I150" s="13" t="s">
        <v>286</v>
      </c>
      <c r="J150" s="12"/>
      <c r="K150" s="10" t="s">
        <v>165</v>
      </c>
      <c r="L150" s="21"/>
      <c r="M150" s="23">
        <v>-803.68</v>
      </c>
      <c r="N150" s="49">
        <f>N149+Table_1[[#This Row],[Débito]]+Table_1[[#This Row],[Crédito]]</f>
        <v>116477.16999999998</v>
      </c>
    </row>
    <row r="151" spans="1:14" ht="13.5" hidden="1" x14ac:dyDescent="0.25">
      <c r="A151" s="18">
        <v>150</v>
      </c>
      <c r="B151" s="8" t="s">
        <v>458</v>
      </c>
      <c r="C151" s="19">
        <v>554732000025525</v>
      </c>
      <c r="D151" s="18">
        <v>8</v>
      </c>
      <c r="E151" s="18" t="s">
        <v>203</v>
      </c>
      <c r="F151" s="18">
        <v>2022</v>
      </c>
      <c r="G151" s="18" t="s">
        <v>397</v>
      </c>
      <c r="H151" s="13" t="s">
        <v>162</v>
      </c>
      <c r="I151" s="13" t="s">
        <v>405</v>
      </c>
      <c r="J151" s="12"/>
      <c r="K151" s="10" t="s">
        <v>163</v>
      </c>
      <c r="L151" s="21"/>
      <c r="M151" s="24">
        <v>-5000</v>
      </c>
      <c r="N151" s="49">
        <f>N150+Table_1[[#This Row],[Débito]]+Table_1[[#This Row],[Crédito]]</f>
        <v>111477.16999999998</v>
      </c>
    </row>
    <row r="152" spans="1:14" ht="13.5" hidden="1" x14ac:dyDescent="0.25">
      <c r="A152" s="18">
        <v>151</v>
      </c>
      <c r="B152" s="8" t="s">
        <v>618</v>
      </c>
      <c r="C152" s="19">
        <v>120801</v>
      </c>
      <c r="D152" s="18">
        <v>8</v>
      </c>
      <c r="E152" s="18" t="s">
        <v>203</v>
      </c>
      <c r="F152" s="18">
        <v>2022</v>
      </c>
      <c r="G152" s="94" t="s">
        <v>395</v>
      </c>
      <c r="H152" s="13" t="s">
        <v>204</v>
      </c>
      <c r="I152" s="13" t="s">
        <v>433</v>
      </c>
      <c r="J152" s="12"/>
      <c r="K152" s="10" t="s">
        <v>205</v>
      </c>
      <c r="L152" s="21"/>
      <c r="M152" s="24">
        <v>-2600.7600000000002</v>
      </c>
      <c r="N152" s="49">
        <f>N151+Table_1[[#This Row],[Débito]]+Table_1[[#This Row],[Crédito]]</f>
        <v>108876.40999999999</v>
      </c>
    </row>
    <row r="153" spans="1:14" ht="13.5" hidden="1" x14ac:dyDescent="0.25">
      <c r="A153" s="18">
        <v>152</v>
      </c>
      <c r="B153" s="8" t="s">
        <v>400</v>
      </c>
      <c r="C153" s="19">
        <v>813421100121385</v>
      </c>
      <c r="D153" s="18">
        <v>8</v>
      </c>
      <c r="E153" s="18" t="s">
        <v>203</v>
      </c>
      <c r="F153" s="18">
        <v>2022</v>
      </c>
      <c r="G153" s="16" t="s">
        <v>403</v>
      </c>
      <c r="H153" s="13" t="s">
        <v>122</v>
      </c>
      <c r="I153" s="13" t="s">
        <v>384</v>
      </c>
      <c r="J153" s="12"/>
      <c r="K153" s="10" t="s">
        <v>123</v>
      </c>
      <c r="L153" s="21"/>
      <c r="M153" s="45">
        <v>-11</v>
      </c>
      <c r="N153" s="49">
        <f>N152+Table_1[[#This Row],[Débito]]+Table_1[[#This Row],[Crédito]]</f>
        <v>108865.40999999999</v>
      </c>
    </row>
    <row r="154" spans="1:14" ht="13.5" hidden="1" x14ac:dyDescent="0.25">
      <c r="A154" s="18">
        <v>153</v>
      </c>
      <c r="B154" s="8" t="s">
        <v>124</v>
      </c>
      <c r="C154" s="53">
        <v>121201</v>
      </c>
      <c r="D154" s="18">
        <v>12</v>
      </c>
      <c r="E154" s="18" t="s">
        <v>203</v>
      </c>
      <c r="F154" s="18">
        <v>2022</v>
      </c>
      <c r="G154" s="16" t="s">
        <v>392</v>
      </c>
      <c r="H154" s="13" t="s">
        <v>125</v>
      </c>
      <c r="I154" s="13" t="s">
        <v>469</v>
      </c>
      <c r="J154" s="12"/>
      <c r="K154" s="10" t="s">
        <v>126</v>
      </c>
      <c r="L154" s="21"/>
      <c r="M154" s="24">
        <v>-2652</v>
      </c>
      <c r="N154" s="49">
        <f>N153+Table_1[[#This Row],[Débito]]+Table_1[[#This Row],[Crédito]]</f>
        <v>106213.40999999999</v>
      </c>
    </row>
    <row r="155" spans="1:14" ht="13.5" hidden="1" x14ac:dyDescent="0.25">
      <c r="A155" s="18">
        <v>154</v>
      </c>
      <c r="B155" s="8" t="s">
        <v>424</v>
      </c>
      <c r="C155" s="19">
        <v>850004</v>
      </c>
      <c r="D155" s="18">
        <v>12</v>
      </c>
      <c r="E155" s="18" t="s">
        <v>203</v>
      </c>
      <c r="F155" s="18">
        <v>2022</v>
      </c>
      <c r="G155" s="18" t="s">
        <v>426</v>
      </c>
      <c r="H155" s="13" t="s">
        <v>186</v>
      </c>
      <c r="I155" s="13" t="s">
        <v>286</v>
      </c>
      <c r="J155" s="12"/>
      <c r="K155" s="10" t="s">
        <v>229</v>
      </c>
      <c r="L155" s="21"/>
      <c r="M155" s="23">
        <v>-7.15</v>
      </c>
      <c r="N155" s="49">
        <f>N154+Table_1[[#This Row],[Débito]]+Table_1[[#This Row],[Crédito]]</f>
        <v>106206.26</v>
      </c>
    </row>
    <row r="156" spans="1:14" ht="13.5" hidden="1" x14ac:dyDescent="0.25">
      <c r="A156" s="18">
        <v>155</v>
      </c>
      <c r="B156" s="8" t="s">
        <v>427</v>
      </c>
      <c r="C156" s="19">
        <v>850004</v>
      </c>
      <c r="D156" s="18">
        <v>12</v>
      </c>
      <c r="E156" s="18" t="s">
        <v>203</v>
      </c>
      <c r="F156" s="18">
        <v>2022</v>
      </c>
      <c r="G156" s="18" t="s">
        <v>426</v>
      </c>
      <c r="H156" s="13" t="s">
        <v>434</v>
      </c>
      <c r="I156" s="13" t="s">
        <v>286</v>
      </c>
      <c r="J156" s="12"/>
      <c r="K156" s="10" t="s">
        <v>436</v>
      </c>
      <c r="L156" s="21"/>
      <c r="M156" s="23">
        <v>-413.6</v>
      </c>
      <c r="N156" s="49">
        <f>N155+Table_1[[#This Row],[Débito]]+Table_1[[#This Row],[Crédito]]</f>
        <v>105792.65999999999</v>
      </c>
    </row>
    <row r="157" spans="1:14" ht="13.5" hidden="1" x14ac:dyDescent="0.25">
      <c r="A157" s="18">
        <v>156</v>
      </c>
      <c r="B157" s="8" t="s">
        <v>435</v>
      </c>
      <c r="C157" s="19">
        <v>850004</v>
      </c>
      <c r="D157" s="18">
        <v>12</v>
      </c>
      <c r="E157" s="18" t="s">
        <v>203</v>
      </c>
      <c r="F157" s="18">
        <v>2022</v>
      </c>
      <c r="G157" s="18" t="s">
        <v>426</v>
      </c>
      <c r="H157" s="13" t="s">
        <v>281</v>
      </c>
      <c r="I157" s="13" t="s">
        <v>286</v>
      </c>
      <c r="J157" s="12"/>
      <c r="K157" s="10" t="s">
        <v>282</v>
      </c>
      <c r="L157" s="21"/>
      <c r="M157" s="45">
        <v>-12</v>
      </c>
      <c r="N157" s="49">
        <f>N156+Table_1[[#This Row],[Débito]]+Table_1[[#This Row],[Crédito]]</f>
        <v>105780.65999999999</v>
      </c>
    </row>
    <row r="158" spans="1:14" ht="13.5" x14ac:dyDescent="0.25">
      <c r="A158" s="18">
        <v>157</v>
      </c>
      <c r="B158" s="8" t="s">
        <v>401</v>
      </c>
      <c r="C158" s="19">
        <v>257519966</v>
      </c>
      <c r="D158" s="18">
        <v>15</v>
      </c>
      <c r="E158" s="18" t="s">
        <v>203</v>
      </c>
      <c r="F158" s="18">
        <v>2022</v>
      </c>
      <c r="G158" s="18" t="s">
        <v>529</v>
      </c>
      <c r="H158" s="13" t="s">
        <v>515</v>
      </c>
      <c r="I158" s="13" t="s">
        <v>402</v>
      </c>
      <c r="J158" s="12"/>
      <c r="K158" s="10" t="s">
        <v>118</v>
      </c>
      <c r="L158" s="20">
        <v>10500</v>
      </c>
      <c r="N158" s="49">
        <f>N157+Table_1[[#This Row],[Débito]]+Table_1[[#This Row],[Crédito]]</f>
        <v>116280.65999999999</v>
      </c>
    </row>
    <row r="159" spans="1:14" ht="27" x14ac:dyDescent="0.25">
      <c r="A159" s="27">
        <v>158</v>
      </c>
      <c r="B159" s="8" t="s">
        <v>401</v>
      </c>
      <c r="C159" s="19">
        <v>257789722</v>
      </c>
      <c r="D159" s="18">
        <v>15</v>
      </c>
      <c r="E159" s="18" t="s">
        <v>203</v>
      </c>
      <c r="F159" s="18">
        <v>2022</v>
      </c>
      <c r="G159" s="18" t="s">
        <v>393</v>
      </c>
      <c r="H159" s="13" t="s">
        <v>520</v>
      </c>
      <c r="I159" s="13" t="s">
        <v>402</v>
      </c>
      <c r="J159" s="12"/>
      <c r="K159" s="10" t="s">
        <v>117</v>
      </c>
      <c r="L159" s="20">
        <v>12600</v>
      </c>
      <c r="N159" s="49">
        <f>N158+Table_1[[#This Row],[Débito]]+Table_1[[#This Row],[Crédito]]</f>
        <v>128880.65999999999</v>
      </c>
    </row>
    <row r="160" spans="1:14" ht="13.5" hidden="1" x14ac:dyDescent="0.25">
      <c r="A160" s="18">
        <v>159</v>
      </c>
      <c r="B160" s="8" t="s">
        <v>420</v>
      </c>
      <c r="C160" s="19">
        <v>121501</v>
      </c>
      <c r="D160" s="18">
        <v>15</v>
      </c>
      <c r="E160" s="18" t="s">
        <v>203</v>
      </c>
      <c r="F160" s="18">
        <v>2022</v>
      </c>
      <c r="G160" s="18" t="s">
        <v>395</v>
      </c>
      <c r="H160" s="13" t="s">
        <v>166</v>
      </c>
      <c r="I160" s="13" t="s">
        <v>286</v>
      </c>
      <c r="J160" s="12"/>
      <c r="K160" s="10" t="s">
        <v>167</v>
      </c>
      <c r="M160" s="23">
        <v>-947.23</v>
      </c>
      <c r="N160" s="49">
        <f>N159+Table_1[[#This Row],[Débito]]+Table_1[[#This Row],[Crédito]]</f>
        <v>127933.43</v>
      </c>
    </row>
    <row r="161" spans="1:14" ht="13.5" hidden="1" x14ac:dyDescent="0.25">
      <c r="A161" s="18">
        <v>160</v>
      </c>
      <c r="B161" s="8" t="s">
        <v>400</v>
      </c>
      <c r="C161" s="19">
        <v>863491200050498</v>
      </c>
      <c r="D161" s="18">
        <v>15</v>
      </c>
      <c r="E161" s="18" t="s">
        <v>203</v>
      </c>
      <c r="F161" s="18">
        <v>2022</v>
      </c>
      <c r="G161" s="16" t="s">
        <v>403</v>
      </c>
      <c r="H161" s="13" t="s">
        <v>122</v>
      </c>
      <c r="I161" s="13" t="s">
        <v>384</v>
      </c>
      <c r="J161" s="12"/>
      <c r="K161" s="10" t="s">
        <v>123</v>
      </c>
      <c r="M161" s="44">
        <v>-11</v>
      </c>
      <c r="N161" s="49">
        <f>N160+Table_1[[#This Row],[Débito]]+Table_1[[#This Row],[Crédito]]</f>
        <v>127922.43</v>
      </c>
    </row>
    <row r="162" spans="1:14" ht="13.5" x14ac:dyDescent="0.25">
      <c r="A162" s="18">
        <v>161</v>
      </c>
      <c r="B162" s="8" t="s">
        <v>401</v>
      </c>
      <c r="C162" s="19">
        <v>257960808</v>
      </c>
      <c r="D162" s="18">
        <v>16</v>
      </c>
      <c r="E162" s="18" t="s">
        <v>203</v>
      </c>
      <c r="F162" s="18">
        <v>2022</v>
      </c>
      <c r="G162" s="18" t="s">
        <v>558</v>
      </c>
      <c r="H162" s="13" t="s">
        <v>514</v>
      </c>
      <c r="I162" s="13" t="s">
        <v>402</v>
      </c>
      <c r="J162" s="12"/>
      <c r="K162" s="10" t="s">
        <v>134</v>
      </c>
      <c r="L162" s="55">
        <v>5366.4</v>
      </c>
      <c r="N162" s="49">
        <f>N161+Table_1[[#This Row],[Débito]]+Table_1[[#This Row],[Crédito]]</f>
        <v>133288.82999999999</v>
      </c>
    </row>
    <row r="163" spans="1:14" ht="13.5" hidden="1" x14ac:dyDescent="0.25">
      <c r="A163" s="18">
        <v>162</v>
      </c>
      <c r="B163" s="8" t="s">
        <v>124</v>
      </c>
      <c r="C163" s="19">
        <v>554439000039504</v>
      </c>
      <c r="D163" s="18">
        <v>19</v>
      </c>
      <c r="E163" s="18" t="s">
        <v>203</v>
      </c>
      <c r="F163" s="18">
        <v>2022</v>
      </c>
      <c r="G163" s="18" t="s">
        <v>412</v>
      </c>
      <c r="H163" s="16" t="s">
        <v>410</v>
      </c>
      <c r="I163" s="13" t="s">
        <v>437</v>
      </c>
      <c r="J163" s="12"/>
      <c r="K163" s="78" t="s">
        <v>623</v>
      </c>
      <c r="L163" s="21"/>
      <c r="M163" s="24">
        <v>-6487.35</v>
      </c>
      <c r="N163" s="49">
        <f>N162+Table_1[[#This Row],[Débito]]+Table_1[[#This Row],[Crédito]]</f>
        <v>126801.47999999998</v>
      </c>
    </row>
    <row r="164" spans="1:14" ht="13.5" hidden="1" x14ac:dyDescent="0.25">
      <c r="A164" s="18">
        <v>163</v>
      </c>
      <c r="B164" s="8" t="s">
        <v>124</v>
      </c>
      <c r="C164" s="19">
        <v>554439000039504</v>
      </c>
      <c r="D164" s="18">
        <v>19</v>
      </c>
      <c r="E164" s="18" t="s">
        <v>203</v>
      </c>
      <c r="F164" s="18">
        <v>2022</v>
      </c>
      <c r="G164" s="18" t="s">
        <v>412</v>
      </c>
      <c r="H164" s="16" t="s">
        <v>410</v>
      </c>
      <c r="I164" s="13" t="s">
        <v>438</v>
      </c>
      <c r="J164" s="12"/>
      <c r="K164" s="78" t="s">
        <v>623</v>
      </c>
      <c r="L164" s="21"/>
      <c r="M164" s="44">
        <v>-12708</v>
      </c>
      <c r="N164" s="49">
        <f>N163+Table_1[[#This Row],[Débito]]+Table_1[[#This Row],[Crédito]]</f>
        <v>114093.47999999998</v>
      </c>
    </row>
    <row r="165" spans="1:14" ht="13.5" hidden="1" x14ac:dyDescent="0.25">
      <c r="A165" s="18">
        <v>164</v>
      </c>
      <c r="B165" s="8" t="s">
        <v>124</v>
      </c>
      <c r="C165" s="19">
        <v>121901</v>
      </c>
      <c r="D165" s="18">
        <v>19</v>
      </c>
      <c r="E165" s="18" t="s">
        <v>203</v>
      </c>
      <c r="F165" s="18">
        <v>2022</v>
      </c>
      <c r="G165" s="18" t="s">
        <v>412</v>
      </c>
      <c r="H165" s="16" t="s">
        <v>410</v>
      </c>
      <c r="I165" s="13" t="s">
        <v>471</v>
      </c>
      <c r="J165" s="12"/>
      <c r="K165" s="78" t="s">
        <v>623</v>
      </c>
      <c r="M165" s="24">
        <v>-6849.66</v>
      </c>
      <c r="N165" s="49">
        <f>N164+Table_1[[#This Row],[Débito]]+Table_1[[#This Row],[Crédito]]</f>
        <v>107243.81999999998</v>
      </c>
    </row>
    <row r="166" spans="1:14" ht="13.5" hidden="1" x14ac:dyDescent="0.25">
      <c r="A166" s="18">
        <v>165</v>
      </c>
      <c r="B166" s="8" t="s">
        <v>458</v>
      </c>
      <c r="C166" s="19">
        <v>554732000005698</v>
      </c>
      <c r="D166" s="16">
        <v>20</v>
      </c>
      <c r="E166" s="18" t="s">
        <v>203</v>
      </c>
      <c r="F166" s="18">
        <v>2022</v>
      </c>
      <c r="G166" s="18" t="s">
        <v>397</v>
      </c>
      <c r="H166" s="13" t="s">
        <v>191</v>
      </c>
      <c r="I166" s="13" t="s">
        <v>405</v>
      </c>
      <c r="J166" s="12"/>
      <c r="K166" s="10" t="s">
        <v>192</v>
      </c>
      <c r="L166" s="21"/>
      <c r="M166" s="24">
        <v>-3380.8</v>
      </c>
      <c r="N166" s="49">
        <f>N165+Table_1[[#This Row],[Débito]]+Table_1[[#This Row],[Crédito]]</f>
        <v>103863.01999999997</v>
      </c>
    </row>
    <row r="167" spans="1:14" ht="27" x14ac:dyDescent="0.25">
      <c r="A167" s="27">
        <v>166</v>
      </c>
      <c r="B167" s="8" t="s">
        <v>401</v>
      </c>
      <c r="C167" s="26">
        <v>551369000039482</v>
      </c>
      <c r="D167" s="27">
        <v>21</v>
      </c>
      <c r="E167" s="27" t="s">
        <v>203</v>
      </c>
      <c r="F167" s="27">
        <v>2022</v>
      </c>
      <c r="G167" s="9" t="s">
        <v>601</v>
      </c>
      <c r="H167" s="13" t="s">
        <v>152</v>
      </c>
      <c r="I167" s="13" t="s">
        <v>402</v>
      </c>
      <c r="J167" s="12" t="s">
        <v>643</v>
      </c>
      <c r="K167" s="10" t="s">
        <v>153</v>
      </c>
      <c r="L167" s="52">
        <v>20000</v>
      </c>
      <c r="M167" s="51"/>
      <c r="N167" s="61">
        <f>N166+Table_1[[#This Row],[Débito]]+Table_1[[#This Row],[Crédito]]</f>
        <v>123863.01999999997</v>
      </c>
    </row>
    <row r="168" spans="1:14" ht="13.5" x14ac:dyDescent="0.25">
      <c r="A168" s="18">
        <v>167</v>
      </c>
      <c r="B168" s="8" t="s">
        <v>401</v>
      </c>
      <c r="C168" s="19">
        <v>259174650</v>
      </c>
      <c r="D168" s="18">
        <v>21</v>
      </c>
      <c r="E168" s="18" t="s">
        <v>203</v>
      </c>
      <c r="F168" s="18">
        <v>2022</v>
      </c>
      <c r="G168" s="9" t="s">
        <v>579</v>
      </c>
      <c r="H168" s="13" t="s">
        <v>132</v>
      </c>
      <c r="I168" s="13" t="s">
        <v>402</v>
      </c>
      <c r="J168" s="12"/>
      <c r="K168" s="10" t="s">
        <v>133</v>
      </c>
      <c r="L168" s="55">
        <v>8400</v>
      </c>
      <c r="N168" s="49">
        <f>N167+Table_1[[#This Row],[Débito]]+Table_1[[#This Row],[Crédito]]</f>
        <v>132263.01999999996</v>
      </c>
    </row>
    <row r="169" spans="1:14" ht="13.5" hidden="1" x14ac:dyDescent="0.25">
      <c r="A169" s="18">
        <v>168</v>
      </c>
      <c r="B169" s="8" t="s">
        <v>420</v>
      </c>
      <c r="C169" s="19">
        <v>850003</v>
      </c>
      <c r="D169" s="18">
        <v>21</v>
      </c>
      <c r="E169" s="18" t="s">
        <v>203</v>
      </c>
      <c r="F169" s="18">
        <v>2022</v>
      </c>
      <c r="G169" s="16" t="s">
        <v>426</v>
      </c>
      <c r="H169" s="13" t="s">
        <v>206</v>
      </c>
      <c r="I169" s="13" t="s">
        <v>286</v>
      </c>
      <c r="J169" s="12"/>
      <c r="K169" s="10" t="s">
        <v>207</v>
      </c>
      <c r="M169" s="45">
        <v>-180</v>
      </c>
      <c r="N169" s="49">
        <f>N168+Table_1[[#This Row],[Débito]]+Table_1[[#This Row],[Crédito]]</f>
        <v>132083.01999999996</v>
      </c>
    </row>
    <row r="170" spans="1:14" ht="13.5" hidden="1" x14ac:dyDescent="0.25">
      <c r="A170" s="18">
        <v>169</v>
      </c>
      <c r="B170" s="8" t="s">
        <v>427</v>
      </c>
      <c r="C170" s="19">
        <v>850005</v>
      </c>
      <c r="D170" s="18">
        <v>21</v>
      </c>
      <c r="E170" s="18" t="s">
        <v>203</v>
      </c>
      <c r="F170" s="18">
        <v>2022</v>
      </c>
      <c r="G170" s="16" t="s">
        <v>426</v>
      </c>
      <c r="H170" s="13" t="s">
        <v>283</v>
      </c>
      <c r="I170" s="13" t="s">
        <v>286</v>
      </c>
      <c r="J170" s="12"/>
      <c r="K170" s="10" t="s">
        <v>284</v>
      </c>
      <c r="M170" s="90">
        <v>-676.72</v>
      </c>
      <c r="N170" s="49">
        <f>N169+Table_1[[#This Row],[Débito]]+Table_1[[#This Row],[Crédito]]</f>
        <v>131406.29999999996</v>
      </c>
    </row>
    <row r="171" spans="1:14" ht="13.5" hidden="1" x14ac:dyDescent="0.25">
      <c r="A171" s="18">
        <v>170</v>
      </c>
      <c r="B171" s="8" t="s">
        <v>441</v>
      </c>
      <c r="C171" s="19">
        <v>850005</v>
      </c>
      <c r="D171" s="18">
        <v>21</v>
      </c>
      <c r="E171" s="18" t="s">
        <v>203</v>
      </c>
      <c r="F171" s="18">
        <v>2022</v>
      </c>
      <c r="G171" s="16" t="s">
        <v>426</v>
      </c>
      <c r="H171" s="13" t="s">
        <v>285</v>
      </c>
      <c r="I171" s="13" t="s">
        <v>286</v>
      </c>
      <c r="J171" s="12"/>
      <c r="K171" s="10" t="s">
        <v>439</v>
      </c>
      <c r="M171" s="91">
        <v>-1333.97</v>
      </c>
      <c r="N171" s="54">
        <f>N170+Table_1[[#This Row],[Débito]]+Table_1[[#This Row],[Crédito]]</f>
        <v>130072.32999999996</v>
      </c>
    </row>
    <row r="172" spans="1:14" ht="13.5" hidden="1" x14ac:dyDescent="0.25">
      <c r="A172" s="18">
        <v>171</v>
      </c>
      <c r="B172" s="8" t="s">
        <v>458</v>
      </c>
      <c r="C172" s="33">
        <v>10201</v>
      </c>
      <c r="D172" s="9">
        <v>2</v>
      </c>
      <c r="E172" s="9" t="s">
        <v>208</v>
      </c>
      <c r="F172" s="18">
        <v>2023</v>
      </c>
      <c r="G172" s="18" t="s">
        <v>395</v>
      </c>
      <c r="H172" s="13" t="s">
        <v>209</v>
      </c>
      <c r="I172" s="13" t="s">
        <v>405</v>
      </c>
      <c r="J172" s="12"/>
      <c r="K172" s="10" t="s">
        <v>210</v>
      </c>
      <c r="M172" s="88">
        <v>-3180.8</v>
      </c>
      <c r="N172" s="49">
        <f>N171+Table_1[[#This Row],[Débito]]+Table_1[[#This Row],[Crédito]]</f>
        <v>126891.52999999996</v>
      </c>
    </row>
    <row r="173" spans="1:14" ht="13.5" hidden="1" x14ac:dyDescent="0.25">
      <c r="A173" s="18">
        <v>172</v>
      </c>
      <c r="B173" s="8" t="s">
        <v>459</v>
      </c>
      <c r="C173" s="33">
        <v>10202</v>
      </c>
      <c r="D173" s="9">
        <v>2</v>
      </c>
      <c r="E173" s="9" t="s">
        <v>208</v>
      </c>
      <c r="F173" s="18">
        <v>2023</v>
      </c>
      <c r="G173" s="18" t="s">
        <v>395</v>
      </c>
      <c r="H173" s="13" t="s">
        <v>211</v>
      </c>
      <c r="I173" s="13" t="s">
        <v>614</v>
      </c>
      <c r="J173" s="12"/>
      <c r="K173" s="10" t="s">
        <v>212</v>
      </c>
      <c r="L173" s="34"/>
      <c r="M173" s="89">
        <v>-3962.83</v>
      </c>
      <c r="N173" s="49">
        <f>N172+Table_1[[#This Row],[Débito]]+Table_1[[#This Row],[Crédito]]</f>
        <v>122928.69999999995</v>
      </c>
    </row>
    <row r="174" spans="1:14" ht="13.5" hidden="1" x14ac:dyDescent="0.25">
      <c r="A174" s="18">
        <v>173</v>
      </c>
      <c r="B174" s="8" t="s">
        <v>603</v>
      </c>
      <c r="C174" s="33">
        <v>10203</v>
      </c>
      <c r="D174" s="9">
        <v>2</v>
      </c>
      <c r="E174" s="9" t="s">
        <v>208</v>
      </c>
      <c r="F174" s="9">
        <v>2023</v>
      </c>
      <c r="G174" s="18" t="s">
        <v>395</v>
      </c>
      <c r="H174" s="13" t="s">
        <v>127</v>
      </c>
      <c r="I174" s="13" t="s">
        <v>128</v>
      </c>
      <c r="J174" s="12"/>
      <c r="K174" s="10" t="s">
        <v>129</v>
      </c>
      <c r="L174" s="11"/>
      <c r="M174" s="35">
        <v>-2200.92</v>
      </c>
      <c r="N174" s="49">
        <f>N173+Table_1[[#This Row],[Débito]]+Table_1[[#This Row],[Crédito]]</f>
        <v>120727.77999999996</v>
      </c>
    </row>
    <row r="175" spans="1:14" ht="13.5" hidden="1" x14ac:dyDescent="0.25">
      <c r="A175" s="18">
        <v>174</v>
      </c>
      <c r="B175" s="8" t="s">
        <v>615</v>
      </c>
      <c r="C175" s="33">
        <v>10204</v>
      </c>
      <c r="D175" s="9">
        <v>2</v>
      </c>
      <c r="E175" s="9" t="s">
        <v>208</v>
      </c>
      <c r="F175" s="9">
        <v>2023</v>
      </c>
      <c r="G175" s="18" t="s">
        <v>395</v>
      </c>
      <c r="H175" s="13" t="s">
        <v>144</v>
      </c>
      <c r="I175" s="13" t="s">
        <v>409</v>
      </c>
      <c r="J175" s="12"/>
      <c r="K175" s="10" t="s">
        <v>145</v>
      </c>
      <c r="L175" s="11"/>
      <c r="M175" s="35">
        <v>-1936.74</v>
      </c>
      <c r="N175" s="49">
        <f>N174+Table_1[[#This Row],[Débito]]+Table_1[[#This Row],[Crédito]]</f>
        <v>118791.03999999995</v>
      </c>
    </row>
    <row r="176" spans="1:14" ht="13.5" hidden="1" x14ac:dyDescent="0.25">
      <c r="A176" s="18">
        <v>175</v>
      </c>
      <c r="B176" s="8" t="s">
        <v>615</v>
      </c>
      <c r="C176" s="33">
        <v>10205</v>
      </c>
      <c r="D176" s="9">
        <v>2</v>
      </c>
      <c r="E176" s="9" t="s">
        <v>208</v>
      </c>
      <c r="F176" s="9">
        <v>2023</v>
      </c>
      <c r="G176" s="18" t="s">
        <v>395</v>
      </c>
      <c r="H176" s="13" t="s">
        <v>176</v>
      </c>
      <c r="I176" s="13" t="s">
        <v>408</v>
      </c>
      <c r="J176" s="12"/>
      <c r="K176" s="10" t="s">
        <v>177</v>
      </c>
      <c r="L176" s="11"/>
      <c r="M176" s="35">
        <v>-3975.62</v>
      </c>
      <c r="N176" s="49">
        <f>N175+Table_1[[#This Row],[Débito]]+Table_1[[#This Row],[Crédito]]</f>
        <v>114815.41999999995</v>
      </c>
    </row>
    <row r="177" spans="1:14" ht="13.5" hidden="1" x14ac:dyDescent="0.25">
      <c r="A177" s="18">
        <v>176</v>
      </c>
      <c r="B177" s="8" t="s">
        <v>615</v>
      </c>
      <c r="C177" s="36">
        <v>10206</v>
      </c>
      <c r="D177" s="9">
        <v>2</v>
      </c>
      <c r="E177" s="9" t="s">
        <v>208</v>
      </c>
      <c r="F177" s="9">
        <v>2023</v>
      </c>
      <c r="G177" s="18" t="s">
        <v>395</v>
      </c>
      <c r="H177" s="13" t="s">
        <v>174</v>
      </c>
      <c r="I177" s="13" t="s">
        <v>408</v>
      </c>
      <c r="J177" s="12"/>
      <c r="K177" s="10" t="s">
        <v>175</v>
      </c>
      <c r="L177" s="11"/>
      <c r="M177" s="35">
        <v>-3975.62</v>
      </c>
      <c r="N177" s="49">
        <f>N176+Table_1[[#This Row],[Débito]]+Table_1[[#This Row],[Crédito]]</f>
        <v>110839.79999999996</v>
      </c>
    </row>
    <row r="178" spans="1:14" ht="13.5" hidden="1" x14ac:dyDescent="0.25">
      <c r="A178" s="18">
        <v>177</v>
      </c>
      <c r="B178" s="8" t="s">
        <v>400</v>
      </c>
      <c r="C178" s="36">
        <v>820021100102118</v>
      </c>
      <c r="D178" s="9">
        <v>2</v>
      </c>
      <c r="E178" s="9" t="s">
        <v>208</v>
      </c>
      <c r="F178" s="9">
        <v>2023</v>
      </c>
      <c r="G178" s="16" t="s">
        <v>403</v>
      </c>
      <c r="H178" s="13" t="s">
        <v>122</v>
      </c>
      <c r="I178" s="13" t="s">
        <v>384</v>
      </c>
      <c r="J178" s="12"/>
      <c r="K178" s="10" t="s">
        <v>123</v>
      </c>
      <c r="L178" s="11"/>
      <c r="M178" s="35">
        <v>-11</v>
      </c>
      <c r="N178" s="49">
        <f>N177+Table_1[[#This Row],[Débito]]+Table_1[[#This Row],[Crédito]]</f>
        <v>110828.79999999996</v>
      </c>
    </row>
    <row r="179" spans="1:14" ht="13.5" hidden="1" x14ac:dyDescent="0.25">
      <c r="A179" s="18">
        <v>178</v>
      </c>
      <c r="B179" s="8" t="s">
        <v>400</v>
      </c>
      <c r="C179" s="36">
        <v>820021100102119</v>
      </c>
      <c r="D179" s="16">
        <v>2</v>
      </c>
      <c r="E179" s="9" t="s">
        <v>208</v>
      </c>
      <c r="F179" s="9">
        <v>2023</v>
      </c>
      <c r="G179" s="16" t="s">
        <v>403</v>
      </c>
      <c r="H179" s="13" t="s">
        <v>122</v>
      </c>
      <c r="I179" s="13" t="s">
        <v>384</v>
      </c>
      <c r="J179" s="12"/>
      <c r="K179" s="10" t="s">
        <v>123</v>
      </c>
      <c r="L179" s="11"/>
      <c r="M179" s="35">
        <v>-11</v>
      </c>
      <c r="N179" s="49">
        <f>N178+Table_1[[#This Row],[Débito]]+Table_1[[#This Row],[Crédito]]</f>
        <v>110817.79999999996</v>
      </c>
    </row>
    <row r="180" spans="1:14" ht="13.5" hidden="1" x14ac:dyDescent="0.25">
      <c r="A180" s="18">
        <v>179</v>
      </c>
      <c r="B180" s="8" t="s">
        <v>400</v>
      </c>
      <c r="C180" s="36">
        <v>820021100102120</v>
      </c>
      <c r="D180" s="16">
        <v>2</v>
      </c>
      <c r="E180" s="9" t="s">
        <v>208</v>
      </c>
      <c r="F180" s="9">
        <v>2023</v>
      </c>
      <c r="G180" s="16" t="s">
        <v>403</v>
      </c>
      <c r="H180" s="13" t="s">
        <v>122</v>
      </c>
      <c r="I180" s="13" t="s">
        <v>384</v>
      </c>
      <c r="J180" s="12"/>
      <c r="K180" s="10" t="s">
        <v>123</v>
      </c>
      <c r="L180" s="11"/>
      <c r="M180" s="35">
        <v>-11</v>
      </c>
      <c r="N180" s="49">
        <f>N179+Table_1[[#This Row],[Débito]]+Table_1[[#This Row],[Crédito]]</f>
        <v>110806.79999999996</v>
      </c>
    </row>
    <row r="181" spans="1:14" ht="13.5" hidden="1" x14ac:dyDescent="0.25">
      <c r="A181" s="18">
        <v>180</v>
      </c>
      <c r="B181" s="8" t="s">
        <v>615</v>
      </c>
      <c r="C181" s="36">
        <v>551041000027405</v>
      </c>
      <c r="D181" s="9">
        <v>3</v>
      </c>
      <c r="E181" s="9" t="s">
        <v>208</v>
      </c>
      <c r="F181" s="9">
        <v>2023</v>
      </c>
      <c r="G181" s="18" t="s">
        <v>397</v>
      </c>
      <c r="H181" s="13" t="s">
        <v>213</v>
      </c>
      <c r="I181" s="13" t="s">
        <v>408</v>
      </c>
      <c r="J181" s="12"/>
      <c r="K181" s="10" t="s">
        <v>214</v>
      </c>
      <c r="L181" s="11"/>
      <c r="M181" s="35">
        <v>-4030.14</v>
      </c>
      <c r="N181" s="49">
        <f>N180+Table_1[[#This Row],[Débito]]+Table_1[[#This Row],[Crédito]]</f>
        <v>106776.65999999996</v>
      </c>
    </row>
    <row r="182" spans="1:14" ht="13.5" hidden="1" x14ac:dyDescent="0.25">
      <c r="A182" s="18">
        <v>181</v>
      </c>
      <c r="B182" s="8" t="s">
        <v>640</v>
      </c>
      <c r="C182" s="36">
        <v>10301</v>
      </c>
      <c r="D182" s="9">
        <v>3</v>
      </c>
      <c r="E182" s="9" t="s">
        <v>208</v>
      </c>
      <c r="F182" s="9">
        <v>2023</v>
      </c>
      <c r="G182" s="18" t="s">
        <v>395</v>
      </c>
      <c r="H182" s="13" t="s">
        <v>178</v>
      </c>
      <c r="I182" s="13" t="s">
        <v>286</v>
      </c>
      <c r="J182" s="12"/>
      <c r="K182" s="10" t="s">
        <v>179</v>
      </c>
      <c r="L182" s="11"/>
      <c r="M182" s="35">
        <v>-1008</v>
      </c>
      <c r="N182" s="49">
        <f>N181+Table_1[[#This Row],[Débito]]+Table_1[[#This Row],[Crédito]]</f>
        <v>105768.65999999996</v>
      </c>
    </row>
    <row r="183" spans="1:14" ht="13.5" hidden="1" x14ac:dyDescent="0.25">
      <c r="A183" s="18">
        <v>182</v>
      </c>
      <c r="B183" s="8" t="s">
        <v>400</v>
      </c>
      <c r="C183" s="36">
        <v>820031100095534</v>
      </c>
      <c r="D183" s="9">
        <v>3</v>
      </c>
      <c r="E183" s="9" t="s">
        <v>208</v>
      </c>
      <c r="F183" s="9">
        <v>2023</v>
      </c>
      <c r="G183" s="9" t="s">
        <v>403</v>
      </c>
      <c r="H183" s="13" t="s">
        <v>122</v>
      </c>
      <c r="I183" s="13" t="s">
        <v>384</v>
      </c>
      <c r="J183" s="12"/>
      <c r="K183" s="10" t="s">
        <v>123</v>
      </c>
      <c r="L183" s="11"/>
      <c r="M183" s="35">
        <v>-11</v>
      </c>
      <c r="N183" s="49">
        <f>N182+Table_1[[#This Row],[Débito]]+Table_1[[#This Row],[Crédito]]</f>
        <v>105757.65999999996</v>
      </c>
    </row>
    <row r="184" spans="1:14" ht="13.5" hidden="1" x14ac:dyDescent="0.25">
      <c r="A184" s="18">
        <v>183</v>
      </c>
      <c r="B184" s="8" t="s">
        <v>400</v>
      </c>
      <c r="C184" s="36">
        <v>850051200761624</v>
      </c>
      <c r="D184" s="9">
        <v>5</v>
      </c>
      <c r="E184" s="9" t="s">
        <v>208</v>
      </c>
      <c r="F184" s="9">
        <v>2023</v>
      </c>
      <c r="G184" s="9" t="s">
        <v>403</v>
      </c>
      <c r="H184" s="13" t="s">
        <v>122</v>
      </c>
      <c r="I184" s="13" t="s">
        <v>384</v>
      </c>
      <c r="J184" s="12"/>
      <c r="K184" s="10" t="s">
        <v>123</v>
      </c>
      <c r="L184" s="11"/>
      <c r="M184" s="35">
        <v>-69</v>
      </c>
      <c r="N184" s="49">
        <f>N183+Table_1[[#This Row],[Débito]]+Table_1[[#This Row],[Crédito]]</f>
        <v>105688.65999999996</v>
      </c>
    </row>
    <row r="185" spans="1:14" ht="13.5" hidden="1" x14ac:dyDescent="0.25">
      <c r="A185" s="18">
        <v>184</v>
      </c>
      <c r="B185" s="8" t="s">
        <v>124</v>
      </c>
      <c r="C185" s="36">
        <v>11001</v>
      </c>
      <c r="D185" s="9">
        <v>10</v>
      </c>
      <c r="E185" s="9" t="s">
        <v>208</v>
      </c>
      <c r="F185" s="9">
        <v>2023</v>
      </c>
      <c r="G185" s="9" t="s">
        <v>392</v>
      </c>
      <c r="H185" s="13" t="s">
        <v>125</v>
      </c>
      <c r="I185" s="13" t="s">
        <v>470</v>
      </c>
      <c r="J185" s="12"/>
      <c r="K185" s="10" t="s">
        <v>126</v>
      </c>
      <c r="L185" s="11"/>
      <c r="M185" s="35">
        <v>-540.45000000000005</v>
      </c>
      <c r="N185" s="49">
        <f>N184+Table_1[[#This Row],[Débito]]+Table_1[[#This Row],[Crédito]]</f>
        <v>105148.20999999996</v>
      </c>
    </row>
    <row r="186" spans="1:14" ht="13.5" hidden="1" x14ac:dyDescent="0.25">
      <c r="A186" s="18">
        <v>185</v>
      </c>
      <c r="B186" s="8" t="s">
        <v>592</v>
      </c>
      <c r="C186" s="36">
        <v>11201</v>
      </c>
      <c r="D186" s="9">
        <v>12</v>
      </c>
      <c r="E186" s="9" t="s">
        <v>208</v>
      </c>
      <c r="F186" s="9">
        <v>2023</v>
      </c>
      <c r="G186" s="10" t="s">
        <v>442</v>
      </c>
      <c r="H186" s="13" t="s">
        <v>216</v>
      </c>
      <c r="I186" s="13" t="s">
        <v>286</v>
      </c>
      <c r="J186" s="12"/>
      <c r="K186" s="10" t="s">
        <v>217</v>
      </c>
      <c r="L186" s="11"/>
      <c r="M186" s="35">
        <v>-5451.79</v>
      </c>
      <c r="N186" s="49">
        <f>N185+Table_1[[#This Row],[Débito]]+Table_1[[#This Row],[Crédito]]</f>
        <v>99696.419999999969</v>
      </c>
    </row>
    <row r="187" spans="1:14" s="51" customFormat="1" ht="27" x14ac:dyDescent="0.2">
      <c r="A187" s="27">
        <v>186</v>
      </c>
      <c r="B187" s="8" t="s">
        <v>401</v>
      </c>
      <c r="C187" s="33">
        <v>551369000039482</v>
      </c>
      <c r="D187" s="9">
        <v>18</v>
      </c>
      <c r="E187" s="9" t="s">
        <v>208</v>
      </c>
      <c r="F187" s="9">
        <v>2023</v>
      </c>
      <c r="G187" s="9" t="s">
        <v>601</v>
      </c>
      <c r="H187" s="13" t="s">
        <v>152</v>
      </c>
      <c r="I187" s="13" t="s">
        <v>402</v>
      </c>
      <c r="J187" s="12" t="s">
        <v>643</v>
      </c>
      <c r="K187" s="59" t="s">
        <v>153</v>
      </c>
      <c r="L187" s="39">
        <v>9600</v>
      </c>
      <c r="M187" s="11"/>
      <c r="N187" s="61">
        <f>N186+Table_1[[#This Row],[Débito]]+Table_1[[#This Row],[Crédito]]</f>
        <v>109296.41999999997</v>
      </c>
    </row>
    <row r="188" spans="1:14" ht="27" x14ac:dyDescent="0.25">
      <c r="A188" s="27">
        <v>187</v>
      </c>
      <c r="B188" s="8" t="s">
        <v>401</v>
      </c>
      <c r="C188" s="36">
        <v>264026420</v>
      </c>
      <c r="D188" s="9">
        <v>18</v>
      </c>
      <c r="E188" s="9" t="s">
        <v>208</v>
      </c>
      <c r="F188" s="9">
        <v>2023</v>
      </c>
      <c r="G188" s="9" t="s">
        <v>443</v>
      </c>
      <c r="H188" s="13" t="s">
        <v>520</v>
      </c>
      <c r="I188" s="13" t="s">
        <v>402</v>
      </c>
      <c r="J188" s="12"/>
      <c r="K188" s="10" t="s">
        <v>117</v>
      </c>
      <c r="L188" s="39">
        <v>12600</v>
      </c>
      <c r="M188" s="11"/>
      <c r="N188" s="49">
        <f>N187+Table_1[[#This Row],[Débito]]+Table_1[[#This Row],[Crédito]]</f>
        <v>121896.41999999997</v>
      </c>
    </row>
    <row r="189" spans="1:14" ht="13.5" x14ac:dyDescent="0.25">
      <c r="A189" s="18">
        <v>188</v>
      </c>
      <c r="B189" s="8" t="s">
        <v>401</v>
      </c>
      <c r="C189" s="36">
        <v>78001578200061</v>
      </c>
      <c r="D189" s="9">
        <v>19</v>
      </c>
      <c r="E189" s="9" t="s">
        <v>208</v>
      </c>
      <c r="F189" s="9">
        <v>2023</v>
      </c>
      <c r="G189" s="9" t="s">
        <v>547</v>
      </c>
      <c r="H189" s="13" t="s">
        <v>517</v>
      </c>
      <c r="I189" s="13" t="s">
        <v>402</v>
      </c>
      <c r="J189" s="12"/>
      <c r="K189" s="10" t="s">
        <v>119</v>
      </c>
      <c r="L189" s="39">
        <v>14000</v>
      </c>
      <c r="M189" s="11"/>
      <c r="N189" s="49">
        <f>N188+Table_1[[#This Row],[Débito]]+Table_1[[#This Row],[Crédito]]</f>
        <v>135896.41999999998</v>
      </c>
    </row>
    <row r="190" spans="1:14" ht="13.5" hidden="1" x14ac:dyDescent="0.25">
      <c r="A190" s="18">
        <v>189</v>
      </c>
      <c r="B190" s="8" t="s">
        <v>124</v>
      </c>
      <c r="C190" s="36">
        <v>554439000039504</v>
      </c>
      <c r="D190" s="9">
        <v>19</v>
      </c>
      <c r="E190" s="9" t="s">
        <v>208</v>
      </c>
      <c r="F190" s="9">
        <v>2023</v>
      </c>
      <c r="G190" s="9" t="s">
        <v>412</v>
      </c>
      <c r="H190" s="16" t="s">
        <v>410</v>
      </c>
      <c r="I190" s="13" t="s">
        <v>472</v>
      </c>
      <c r="J190" s="12"/>
      <c r="K190" s="78" t="s">
        <v>623</v>
      </c>
      <c r="L190" s="11"/>
      <c r="M190" s="35">
        <v>-1903.99</v>
      </c>
      <c r="N190" s="49">
        <f>N189+Table_1[[#This Row],[Débito]]+Table_1[[#This Row],[Crédito]]</f>
        <v>133992.43</v>
      </c>
    </row>
    <row r="191" spans="1:14" ht="13.5" hidden="1" x14ac:dyDescent="0.25">
      <c r="A191" s="18">
        <v>190</v>
      </c>
      <c r="B191" s="8" t="s">
        <v>124</v>
      </c>
      <c r="C191" s="36">
        <v>554439000039504</v>
      </c>
      <c r="D191" s="9">
        <v>19</v>
      </c>
      <c r="E191" s="9" t="s">
        <v>208</v>
      </c>
      <c r="F191" s="9">
        <v>2023</v>
      </c>
      <c r="G191" s="9" t="s">
        <v>412</v>
      </c>
      <c r="H191" s="16" t="s">
        <v>410</v>
      </c>
      <c r="I191" s="13" t="s">
        <v>453</v>
      </c>
      <c r="J191" s="12"/>
      <c r="K191" s="78" t="s">
        <v>623</v>
      </c>
      <c r="L191" s="11"/>
      <c r="M191" s="35">
        <v>-3461.8</v>
      </c>
      <c r="N191" s="49">
        <f>N190+Table_1[[#This Row],[Débito]]+Table_1[[#This Row],[Crédito]]</f>
        <v>130530.62999999999</v>
      </c>
    </row>
    <row r="192" spans="1:14" ht="13.5" hidden="1" x14ac:dyDescent="0.25">
      <c r="A192" s="18">
        <v>191</v>
      </c>
      <c r="B192" s="8" t="s">
        <v>124</v>
      </c>
      <c r="C192" s="36">
        <v>11901</v>
      </c>
      <c r="D192" s="9">
        <v>19</v>
      </c>
      <c r="E192" s="9" t="s">
        <v>208</v>
      </c>
      <c r="F192" s="9">
        <v>2023</v>
      </c>
      <c r="G192" s="9" t="s">
        <v>412</v>
      </c>
      <c r="H192" s="16" t="s">
        <v>410</v>
      </c>
      <c r="I192" s="13" t="s">
        <v>627</v>
      </c>
      <c r="J192" s="12"/>
      <c r="K192" s="78" t="s">
        <v>623</v>
      </c>
      <c r="L192" s="11"/>
      <c r="M192" s="35">
        <v>-715.2</v>
      </c>
      <c r="N192" s="49">
        <f>N191+Table_1[[#This Row],[Débito]]+Table_1[[#This Row],[Crédito]]</f>
        <v>129815.43</v>
      </c>
    </row>
    <row r="193" spans="1:14" ht="13.5" x14ac:dyDescent="0.25">
      <c r="A193" s="18">
        <v>192</v>
      </c>
      <c r="B193" s="8" t="s">
        <v>401</v>
      </c>
      <c r="C193" s="36">
        <v>264369820</v>
      </c>
      <c r="D193" s="9">
        <v>20</v>
      </c>
      <c r="E193" s="9" t="s">
        <v>208</v>
      </c>
      <c r="F193" s="9">
        <v>2023</v>
      </c>
      <c r="G193" s="18" t="s">
        <v>559</v>
      </c>
      <c r="H193" s="13" t="s">
        <v>514</v>
      </c>
      <c r="I193" s="13" t="s">
        <v>402</v>
      </c>
      <c r="J193" s="12"/>
      <c r="K193" s="10" t="s">
        <v>134</v>
      </c>
      <c r="L193" s="56">
        <v>5366.4</v>
      </c>
      <c r="M193" s="35"/>
      <c r="N193" s="49">
        <f>N192+Table_1[[#This Row],[Débito]]+Table_1[[#This Row],[Crédito]]</f>
        <v>135181.82999999999</v>
      </c>
    </row>
    <row r="194" spans="1:14" ht="13.5" hidden="1" x14ac:dyDescent="0.25">
      <c r="A194" s="18">
        <v>193</v>
      </c>
      <c r="B194" s="8" t="s">
        <v>383</v>
      </c>
      <c r="C194" s="36">
        <v>554439000039504</v>
      </c>
      <c r="D194" s="9">
        <v>23</v>
      </c>
      <c r="E194" s="9" t="s">
        <v>208</v>
      </c>
      <c r="F194" s="9">
        <v>2023</v>
      </c>
      <c r="G194" s="18" t="s">
        <v>397</v>
      </c>
      <c r="H194" s="13" t="s">
        <v>170</v>
      </c>
      <c r="I194" s="13" t="s">
        <v>421</v>
      </c>
      <c r="J194" s="12"/>
      <c r="K194" s="10" t="s">
        <v>171</v>
      </c>
      <c r="L194" s="37"/>
      <c r="M194" s="35">
        <v>-12577.32</v>
      </c>
      <c r="N194" s="49">
        <f>N193+Table_1[[#This Row],[Débito]]+Table_1[[#This Row],[Crédito]]</f>
        <v>122604.50999999998</v>
      </c>
    </row>
    <row r="195" spans="1:14" ht="13.5" x14ac:dyDescent="0.25">
      <c r="A195" s="18">
        <v>194</v>
      </c>
      <c r="B195" s="8" t="s">
        <v>401</v>
      </c>
      <c r="C195" s="36">
        <v>78001545400196</v>
      </c>
      <c r="D195" s="9">
        <v>24</v>
      </c>
      <c r="E195" s="9" t="s">
        <v>208</v>
      </c>
      <c r="F195" s="9">
        <v>2023</v>
      </c>
      <c r="G195" s="9" t="s">
        <v>548</v>
      </c>
      <c r="H195" s="13" t="s">
        <v>517</v>
      </c>
      <c r="I195" s="13" t="s">
        <v>402</v>
      </c>
      <c r="J195" s="12"/>
      <c r="K195" s="10" t="s">
        <v>119</v>
      </c>
      <c r="L195" s="39">
        <v>14000</v>
      </c>
      <c r="M195" s="11"/>
      <c r="N195" s="49">
        <f>N194+Table_1[[#This Row],[Débito]]+Table_1[[#This Row],[Crédito]]</f>
        <v>136604.50999999998</v>
      </c>
    </row>
    <row r="196" spans="1:14" ht="13.5" x14ac:dyDescent="0.25">
      <c r="A196" s="18">
        <v>195</v>
      </c>
      <c r="B196" s="8" t="s">
        <v>401</v>
      </c>
      <c r="C196" s="36">
        <v>264986776</v>
      </c>
      <c r="D196" s="9">
        <v>25</v>
      </c>
      <c r="E196" s="9" t="s">
        <v>208</v>
      </c>
      <c r="F196" s="9">
        <v>2023</v>
      </c>
      <c r="G196" s="9" t="s">
        <v>580</v>
      </c>
      <c r="H196" s="13" t="s">
        <v>132</v>
      </c>
      <c r="I196" s="13" t="s">
        <v>402</v>
      </c>
      <c r="J196" s="12"/>
      <c r="K196" s="10" t="s">
        <v>133</v>
      </c>
      <c r="L196" s="39">
        <v>8400</v>
      </c>
      <c r="M196" s="11"/>
      <c r="N196" s="49">
        <f>N195+Table_1[[#This Row],[Débito]]+Table_1[[#This Row],[Crédito]]</f>
        <v>145004.50999999998</v>
      </c>
    </row>
    <row r="197" spans="1:14" ht="13.5" hidden="1" x14ac:dyDescent="0.25">
      <c r="A197" s="18">
        <v>196</v>
      </c>
      <c r="B197" s="8" t="s">
        <v>419</v>
      </c>
      <c r="C197" s="36">
        <v>551295000499013</v>
      </c>
      <c r="D197" s="9">
        <v>26</v>
      </c>
      <c r="E197" s="9" t="s">
        <v>208</v>
      </c>
      <c r="F197" s="9">
        <v>2023</v>
      </c>
      <c r="G197" s="18" t="s">
        <v>397</v>
      </c>
      <c r="H197" s="13" t="s">
        <v>164</v>
      </c>
      <c r="I197" s="13" t="s">
        <v>286</v>
      </c>
      <c r="J197" s="12"/>
      <c r="K197" s="10" t="s">
        <v>218</v>
      </c>
      <c r="L197" s="11"/>
      <c r="M197" s="35">
        <v>-1033.3</v>
      </c>
      <c r="N197" s="49">
        <f>N196+Table_1[[#This Row],[Débito]]+Table_1[[#This Row],[Crédito]]</f>
        <v>143971.21</v>
      </c>
    </row>
    <row r="198" spans="1:14" ht="13.5" hidden="1" x14ac:dyDescent="0.25">
      <c r="A198" s="18">
        <v>197</v>
      </c>
      <c r="B198" s="8" t="s">
        <v>647</v>
      </c>
      <c r="C198" s="36">
        <v>12701</v>
      </c>
      <c r="D198" s="9">
        <v>27</v>
      </c>
      <c r="E198" s="9" t="s">
        <v>208</v>
      </c>
      <c r="F198" s="9">
        <v>2023</v>
      </c>
      <c r="G198" s="9" t="s">
        <v>395</v>
      </c>
      <c r="H198" s="13" t="s">
        <v>219</v>
      </c>
      <c r="I198" s="13" t="s">
        <v>286</v>
      </c>
      <c r="J198" s="12"/>
      <c r="K198" s="10" t="s">
        <v>220</v>
      </c>
      <c r="L198" s="11"/>
      <c r="M198" s="35">
        <v>-360</v>
      </c>
      <c r="N198" s="49">
        <f>N197+Table_1[[#This Row],[Débito]]+Table_1[[#This Row],[Crédito]]</f>
        <v>143611.21</v>
      </c>
    </row>
    <row r="199" spans="1:14" ht="13.5" hidden="1" x14ac:dyDescent="0.25">
      <c r="A199" s="18">
        <v>198</v>
      </c>
      <c r="B199" s="8" t="s">
        <v>420</v>
      </c>
      <c r="C199" s="36">
        <v>12702</v>
      </c>
      <c r="D199" s="9">
        <v>27</v>
      </c>
      <c r="E199" s="9" t="s">
        <v>208</v>
      </c>
      <c r="F199" s="9">
        <v>2023</v>
      </c>
      <c r="G199" s="9" t="s">
        <v>395</v>
      </c>
      <c r="H199" s="13" t="s">
        <v>221</v>
      </c>
      <c r="I199" s="13" t="s">
        <v>286</v>
      </c>
      <c r="J199" s="12"/>
      <c r="K199" s="10" t="s">
        <v>222</v>
      </c>
      <c r="L199" s="11"/>
      <c r="M199" s="35">
        <v>-1504.3</v>
      </c>
      <c r="N199" s="49">
        <f>N198+Table_1[[#This Row],[Débito]]+Table_1[[#This Row],[Crédito]]</f>
        <v>142106.91</v>
      </c>
    </row>
    <row r="200" spans="1:14" ht="13.5" hidden="1" x14ac:dyDescent="0.25">
      <c r="A200" s="18">
        <v>199</v>
      </c>
      <c r="B200" s="8" t="s">
        <v>400</v>
      </c>
      <c r="C200" s="36">
        <v>820271100265179</v>
      </c>
      <c r="D200" s="9">
        <v>27</v>
      </c>
      <c r="E200" s="9" t="s">
        <v>208</v>
      </c>
      <c r="F200" s="9">
        <v>2023</v>
      </c>
      <c r="G200" s="9" t="s">
        <v>403</v>
      </c>
      <c r="H200" s="13" t="s">
        <v>122</v>
      </c>
      <c r="I200" s="13" t="s">
        <v>384</v>
      </c>
      <c r="J200" s="12"/>
      <c r="K200" s="10" t="s">
        <v>123</v>
      </c>
      <c r="L200" s="11"/>
      <c r="M200" s="35">
        <v>-11.5</v>
      </c>
      <c r="N200" s="49">
        <f>N199+Table_1[[#This Row],[Débito]]+Table_1[[#This Row],[Crédito]]</f>
        <v>142095.41</v>
      </c>
    </row>
    <row r="201" spans="1:14" ht="13.5" hidden="1" x14ac:dyDescent="0.25">
      <c r="A201" s="18">
        <v>200</v>
      </c>
      <c r="B201" s="8" t="s">
        <v>400</v>
      </c>
      <c r="C201" s="36">
        <v>820271100265180</v>
      </c>
      <c r="D201" s="9">
        <v>27</v>
      </c>
      <c r="E201" s="9" t="s">
        <v>208</v>
      </c>
      <c r="F201" s="9">
        <v>2023</v>
      </c>
      <c r="G201" s="9" t="s">
        <v>403</v>
      </c>
      <c r="H201" s="13" t="s">
        <v>122</v>
      </c>
      <c r="I201" s="13" t="s">
        <v>384</v>
      </c>
      <c r="J201" s="12"/>
      <c r="K201" s="10" t="s">
        <v>123</v>
      </c>
      <c r="L201" s="11"/>
      <c r="M201" s="35">
        <v>-11.5</v>
      </c>
      <c r="N201" s="54">
        <f>N200+Table_1[[#This Row],[Débito]]+Table_1[[#This Row],[Crédito]]</f>
        <v>142083.91</v>
      </c>
    </row>
    <row r="202" spans="1:14" ht="13.5" hidden="1" x14ac:dyDescent="0.25">
      <c r="A202" s="18">
        <v>201</v>
      </c>
      <c r="B202" s="8" t="s">
        <v>615</v>
      </c>
      <c r="C202" s="36">
        <v>551041000027405</v>
      </c>
      <c r="D202" s="9">
        <v>1</v>
      </c>
      <c r="E202" s="9" t="s">
        <v>223</v>
      </c>
      <c r="F202" s="9">
        <v>2023</v>
      </c>
      <c r="G202" s="18" t="s">
        <v>397</v>
      </c>
      <c r="H202" s="13" t="s">
        <v>213</v>
      </c>
      <c r="I202" s="13" t="s">
        <v>409</v>
      </c>
      <c r="J202" s="12"/>
      <c r="K202" s="10" t="s">
        <v>214</v>
      </c>
      <c r="L202" s="11"/>
      <c r="M202" s="38">
        <v>-4030.14</v>
      </c>
      <c r="N202" s="49">
        <f>N201+Table_1[[#This Row],[Débito]]+Table_1[[#This Row],[Crédito]]</f>
        <v>138053.76999999999</v>
      </c>
    </row>
    <row r="203" spans="1:14" ht="13.5" hidden="1" x14ac:dyDescent="0.25">
      <c r="A203" s="18">
        <v>202</v>
      </c>
      <c r="B203" s="8" t="s">
        <v>615</v>
      </c>
      <c r="C203" s="36">
        <v>551295000101879</v>
      </c>
      <c r="D203" s="9">
        <v>1</v>
      </c>
      <c r="E203" s="9" t="s">
        <v>223</v>
      </c>
      <c r="F203" s="9">
        <v>2023</v>
      </c>
      <c r="G203" s="18" t="s">
        <v>397</v>
      </c>
      <c r="H203" s="13" t="s">
        <v>224</v>
      </c>
      <c r="I203" s="13" t="s">
        <v>409</v>
      </c>
      <c r="J203" s="12"/>
      <c r="K203" s="10" t="s">
        <v>225</v>
      </c>
      <c r="L203" s="11"/>
      <c r="M203" s="38">
        <v>-1936.74</v>
      </c>
      <c r="N203" s="49">
        <f>N202+Table_1[[#This Row],[Débito]]+Table_1[[#This Row],[Crédito]]</f>
        <v>136117.03</v>
      </c>
    </row>
    <row r="204" spans="1:14" ht="13.5" hidden="1" x14ac:dyDescent="0.25">
      <c r="A204" s="18">
        <v>203</v>
      </c>
      <c r="B204" s="8" t="s">
        <v>603</v>
      </c>
      <c r="C204" s="36">
        <v>20101</v>
      </c>
      <c r="D204" s="9">
        <v>1</v>
      </c>
      <c r="E204" s="9" t="s">
        <v>223</v>
      </c>
      <c r="F204" s="9">
        <v>2023</v>
      </c>
      <c r="G204" s="9" t="s">
        <v>395</v>
      </c>
      <c r="H204" s="13" t="s">
        <v>127</v>
      </c>
      <c r="I204" s="13" t="s">
        <v>128</v>
      </c>
      <c r="J204" s="12"/>
      <c r="K204" s="10" t="s">
        <v>129</v>
      </c>
      <c r="L204" s="11"/>
      <c r="M204" s="38">
        <v>-2200.92</v>
      </c>
      <c r="N204" s="49">
        <f>N203+Table_1[[#This Row],[Débito]]+Table_1[[#This Row],[Crédito]]</f>
        <v>133916.10999999999</v>
      </c>
    </row>
    <row r="205" spans="1:14" ht="13.5" hidden="1" x14ac:dyDescent="0.25">
      <c r="A205" s="18">
        <v>204</v>
      </c>
      <c r="B205" s="8" t="s">
        <v>615</v>
      </c>
      <c r="C205" s="36">
        <v>20102</v>
      </c>
      <c r="D205" s="9">
        <v>1</v>
      </c>
      <c r="E205" s="9" t="s">
        <v>223</v>
      </c>
      <c r="F205" s="9">
        <v>2023</v>
      </c>
      <c r="G205" s="9" t="s">
        <v>395</v>
      </c>
      <c r="H205" s="13" t="s">
        <v>144</v>
      </c>
      <c r="I205" s="13" t="s">
        <v>409</v>
      </c>
      <c r="J205" s="12"/>
      <c r="K205" s="10" t="s">
        <v>145</v>
      </c>
      <c r="L205" s="11"/>
      <c r="M205" s="38">
        <v>-1936.74</v>
      </c>
      <c r="N205" s="49">
        <f>N204+Table_1[[#This Row],[Débito]]+Table_1[[#This Row],[Crédito]]</f>
        <v>131979.37</v>
      </c>
    </row>
    <row r="206" spans="1:14" ht="13.5" hidden="1" x14ac:dyDescent="0.25">
      <c r="A206" s="18">
        <v>205</v>
      </c>
      <c r="B206" s="8" t="s">
        <v>400</v>
      </c>
      <c r="C206" s="36">
        <v>830371104502006</v>
      </c>
      <c r="D206" s="9">
        <v>6</v>
      </c>
      <c r="E206" s="9" t="s">
        <v>223</v>
      </c>
      <c r="F206" s="9">
        <v>2023</v>
      </c>
      <c r="G206" s="9" t="s">
        <v>403</v>
      </c>
      <c r="H206" s="13" t="s">
        <v>122</v>
      </c>
      <c r="I206" s="13" t="s">
        <v>384</v>
      </c>
      <c r="J206" s="12"/>
      <c r="K206" s="10" t="s">
        <v>123</v>
      </c>
      <c r="L206" s="11"/>
      <c r="M206" s="38">
        <v>-69</v>
      </c>
      <c r="N206" s="49">
        <f>N205+Table_1[[#This Row],[Débito]]+Table_1[[#This Row],[Crédito]]</f>
        <v>131910.37</v>
      </c>
    </row>
    <row r="207" spans="1:14" ht="17.25" customHeight="1" x14ac:dyDescent="0.25">
      <c r="A207" s="18">
        <v>206</v>
      </c>
      <c r="B207" s="8" t="s">
        <v>401</v>
      </c>
      <c r="C207" s="36">
        <v>268165793</v>
      </c>
      <c r="D207" s="9">
        <v>10</v>
      </c>
      <c r="E207" s="9" t="s">
        <v>223</v>
      </c>
      <c r="F207" s="9">
        <v>2023</v>
      </c>
      <c r="G207" s="9" t="s">
        <v>226</v>
      </c>
      <c r="H207" s="13" t="s">
        <v>520</v>
      </c>
      <c r="I207" s="13" t="s">
        <v>402</v>
      </c>
      <c r="J207" s="12"/>
      <c r="K207" s="10" t="s">
        <v>117</v>
      </c>
      <c r="L207" s="39">
        <v>12600</v>
      </c>
      <c r="M207" s="11"/>
      <c r="N207" s="49">
        <f>N206+Table_1[[#This Row],[Débito]]+Table_1[[#This Row],[Crédito]]</f>
        <v>144510.37</v>
      </c>
    </row>
    <row r="208" spans="1:14" ht="13.5" hidden="1" x14ac:dyDescent="0.25">
      <c r="A208" s="18">
        <v>207</v>
      </c>
      <c r="B208" s="8" t="s">
        <v>458</v>
      </c>
      <c r="C208" s="36">
        <v>21001</v>
      </c>
      <c r="D208" s="9">
        <v>10</v>
      </c>
      <c r="E208" s="9" t="s">
        <v>223</v>
      </c>
      <c r="F208" s="9">
        <v>2023</v>
      </c>
      <c r="G208" s="9" t="s">
        <v>227</v>
      </c>
      <c r="H208" s="13" t="s">
        <v>209</v>
      </c>
      <c r="I208" s="13" t="s">
        <v>405</v>
      </c>
      <c r="J208" s="12"/>
      <c r="K208" s="10" t="s">
        <v>210</v>
      </c>
      <c r="L208" s="39"/>
      <c r="M208" s="35">
        <v>-3290</v>
      </c>
      <c r="N208" s="49">
        <f>N207+Table_1[[#This Row],[Débito]]+Table_1[[#This Row],[Crédito]]</f>
        <v>141220.37</v>
      </c>
    </row>
    <row r="209" spans="1:14" ht="13.5" hidden="1" x14ac:dyDescent="0.25">
      <c r="A209" s="18">
        <v>208</v>
      </c>
      <c r="B209" s="8" t="s">
        <v>124</v>
      </c>
      <c r="C209" s="36">
        <v>21002</v>
      </c>
      <c r="D209" s="9">
        <v>10</v>
      </c>
      <c r="E209" s="9" t="s">
        <v>223</v>
      </c>
      <c r="F209" s="9">
        <v>2023</v>
      </c>
      <c r="G209" s="9" t="s">
        <v>392</v>
      </c>
      <c r="H209" s="13" t="s">
        <v>125</v>
      </c>
      <c r="I209" s="13" t="s">
        <v>454</v>
      </c>
      <c r="J209" s="12"/>
      <c r="K209" s="10" t="s">
        <v>126</v>
      </c>
      <c r="L209" s="39"/>
      <c r="M209" s="35">
        <v>-1423.5</v>
      </c>
      <c r="N209" s="49">
        <f>N208+Table_1[[#This Row],[Débito]]+Table_1[[#This Row],[Crédito]]</f>
        <v>139796.87</v>
      </c>
    </row>
    <row r="210" spans="1:14" ht="13.5" hidden="1" x14ac:dyDescent="0.25">
      <c r="A210" s="18">
        <v>209</v>
      </c>
      <c r="B210" s="8" t="s">
        <v>499</v>
      </c>
      <c r="C210" s="36">
        <v>78001545400428</v>
      </c>
      <c r="D210" s="9">
        <v>13</v>
      </c>
      <c r="E210" s="9" t="s">
        <v>223</v>
      </c>
      <c r="F210" s="9">
        <v>2023</v>
      </c>
      <c r="G210" s="9" t="s">
        <v>678</v>
      </c>
      <c r="H210" s="13" t="s">
        <v>517</v>
      </c>
      <c r="I210" s="13" t="s">
        <v>402</v>
      </c>
      <c r="J210" s="12"/>
      <c r="K210" s="10" t="s">
        <v>119</v>
      </c>
      <c r="L210" s="39" t="s">
        <v>428</v>
      </c>
      <c r="M210" s="35"/>
      <c r="N210" s="49">
        <v>139796.87</v>
      </c>
    </row>
    <row r="211" spans="1:14" ht="13.5" hidden="1" x14ac:dyDescent="0.25">
      <c r="A211" s="18">
        <v>210</v>
      </c>
      <c r="B211" s="8" t="s">
        <v>427</v>
      </c>
      <c r="C211" s="36">
        <v>850006</v>
      </c>
      <c r="D211" s="9">
        <v>13</v>
      </c>
      <c r="E211" s="9" t="s">
        <v>223</v>
      </c>
      <c r="F211" s="9">
        <v>2023</v>
      </c>
      <c r="G211" s="9" t="s">
        <v>679</v>
      </c>
      <c r="H211" s="13" t="s">
        <v>186</v>
      </c>
      <c r="I211" s="13" t="s">
        <v>286</v>
      </c>
      <c r="J211" s="12"/>
      <c r="K211" s="10" t="s">
        <v>229</v>
      </c>
      <c r="L211" s="39"/>
      <c r="M211" s="35">
        <v>-1080.1099999999999</v>
      </c>
      <c r="N211" s="49">
        <f>N209+Table_1[[#This Row],[Débito]]+Table_1[[#This Row],[Crédito]]</f>
        <v>138716.76</v>
      </c>
    </row>
    <row r="212" spans="1:14" ht="13.5" x14ac:dyDescent="0.25">
      <c r="A212" s="18">
        <v>211</v>
      </c>
      <c r="B212" s="8" t="s">
        <v>401</v>
      </c>
      <c r="C212" s="36">
        <v>78001545400428</v>
      </c>
      <c r="D212" s="9">
        <v>14</v>
      </c>
      <c r="E212" s="9" t="s">
        <v>223</v>
      </c>
      <c r="F212" s="9">
        <v>2023</v>
      </c>
      <c r="G212" s="9" t="s">
        <v>277</v>
      </c>
      <c r="H212" s="13" t="s">
        <v>517</v>
      </c>
      <c r="I212" s="13" t="s">
        <v>402</v>
      </c>
      <c r="J212" s="12"/>
      <c r="K212" s="10" t="s">
        <v>119</v>
      </c>
      <c r="L212" s="39">
        <v>14000</v>
      </c>
      <c r="M212" s="35"/>
      <c r="N212" s="49">
        <f>N211+Table_1[[#This Row],[Débito]]+Table_1[[#This Row],[Crédito]]</f>
        <v>152716.76</v>
      </c>
    </row>
    <row r="213" spans="1:14" ht="13.5" hidden="1" x14ac:dyDescent="0.25">
      <c r="A213" s="18">
        <v>212</v>
      </c>
      <c r="B213" s="8" t="s">
        <v>124</v>
      </c>
      <c r="C213" s="36">
        <v>554439000039504</v>
      </c>
      <c r="D213" s="9">
        <v>15</v>
      </c>
      <c r="E213" s="9" t="s">
        <v>223</v>
      </c>
      <c r="F213" s="9">
        <v>2023</v>
      </c>
      <c r="G213" s="9" t="s">
        <v>412</v>
      </c>
      <c r="H213" s="16" t="s">
        <v>410</v>
      </c>
      <c r="I213" s="13" t="s">
        <v>455</v>
      </c>
      <c r="J213" s="12"/>
      <c r="K213" s="78" t="s">
        <v>623</v>
      </c>
      <c r="L213" s="39"/>
      <c r="M213" s="35">
        <v>-6194</v>
      </c>
      <c r="N213" s="49">
        <f>N212+Table_1[[#This Row],[Débito]]+Table_1[[#This Row],[Crédito]]</f>
        <v>146522.76</v>
      </c>
    </row>
    <row r="214" spans="1:14" ht="13.5" hidden="1" x14ac:dyDescent="0.25">
      <c r="A214" s="18">
        <v>213</v>
      </c>
      <c r="B214" s="8" t="s">
        <v>124</v>
      </c>
      <c r="C214" s="36">
        <v>554439000039504</v>
      </c>
      <c r="D214" s="9">
        <v>15</v>
      </c>
      <c r="E214" s="9" t="s">
        <v>223</v>
      </c>
      <c r="F214" s="9">
        <v>2023</v>
      </c>
      <c r="G214" s="9" t="s">
        <v>412</v>
      </c>
      <c r="H214" s="16" t="s">
        <v>410</v>
      </c>
      <c r="I214" s="13" t="s">
        <v>688</v>
      </c>
      <c r="J214" s="12"/>
      <c r="K214" s="78" t="s">
        <v>623</v>
      </c>
      <c r="L214" s="39"/>
      <c r="M214" s="35">
        <v>-3406.7</v>
      </c>
      <c r="N214" s="49">
        <f>N213+Table_1[[#This Row],[Débito]]+Table_1[[#This Row],[Crédito]]</f>
        <v>143116.06</v>
      </c>
    </row>
    <row r="215" spans="1:14" ht="13.5" hidden="1" x14ac:dyDescent="0.25">
      <c r="A215" s="18">
        <v>214</v>
      </c>
      <c r="B215" s="8" t="s">
        <v>124</v>
      </c>
      <c r="C215" s="36">
        <v>21501</v>
      </c>
      <c r="D215" s="9">
        <v>15</v>
      </c>
      <c r="E215" s="9" t="s">
        <v>223</v>
      </c>
      <c r="F215" s="9">
        <v>2023</v>
      </c>
      <c r="G215" s="9" t="s">
        <v>412</v>
      </c>
      <c r="H215" s="16" t="s">
        <v>410</v>
      </c>
      <c r="I215" s="13" t="s">
        <v>456</v>
      </c>
      <c r="J215" s="12"/>
      <c r="K215" s="78" t="s">
        <v>623</v>
      </c>
      <c r="L215" s="39"/>
      <c r="M215" s="35">
        <v>-1869.13</v>
      </c>
      <c r="N215" s="49">
        <f>N214+Table_1[[#This Row],[Débito]]+Table_1[[#This Row],[Crédito]]</f>
        <v>141246.93</v>
      </c>
    </row>
    <row r="216" spans="1:14" ht="13.5" x14ac:dyDescent="0.25">
      <c r="A216" s="18">
        <v>215</v>
      </c>
      <c r="B216" s="8" t="s">
        <v>401</v>
      </c>
      <c r="C216" s="36">
        <v>270152340</v>
      </c>
      <c r="D216" s="9">
        <v>24</v>
      </c>
      <c r="E216" s="9" t="s">
        <v>223</v>
      </c>
      <c r="F216" s="9">
        <v>2023</v>
      </c>
      <c r="G216" s="9" t="s">
        <v>581</v>
      </c>
      <c r="H216" s="13" t="s">
        <v>132</v>
      </c>
      <c r="I216" s="13" t="s">
        <v>402</v>
      </c>
      <c r="J216" s="12"/>
      <c r="K216" s="10" t="s">
        <v>133</v>
      </c>
      <c r="L216" s="39">
        <v>8400</v>
      </c>
      <c r="M216" s="35"/>
      <c r="N216" s="54">
        <f>N215+Table_1[[#This Row],[Débito]]+Table_1[[#This Row],[Crédito]]</f>
        <v>149646.93</v>
      </c>
    </row>
    <row r="217" spans="1:14" ht="13.5" hidden="1" x14ac:dyDescent="0.25">
      <c r="A217" s="18">
        <v>216</v>
      </c>
      <c r="B217" s="8" t="s">
        <v>615</v>
      </c>
      <c r="C217" s="36">
        <v>551041000027405</v>
      </c>
      <c r="D217" s="9">
        <v>1</v>
      </c>
      <c r="E217" s="9" t="s">
        <v>230</v>
      </c>
      <c r="F217" s="9">
        <v>2023</v>
      </c>
      <c r="G217" s="9" t="s">
        <v>397</v>
      </c>
      <c r="H217" s="13" t="s">
        <v>213</v>
      </c>
      <c r="I217" s="13" t="s">
        <v>409</v>
      </c>
      <c r="J217" s="12"/>
      <c r="K217" s="10" t="s">
        <v>214</v>
      </c>
      <c r="L217" s="11"/>
      <c r="M217" s="35">
        <v>-4030.14</v>
      </c>
      <c r="N217" s="49">
        <f>N216+Table_1[[#This Row],[Débito]]+Table_1[[#This Row],[Crédito]]</f>
        <v>145616.78999999998</v>
      </c>
    </row>
    <row r="218" spans="1:14" ht="13.5" hidden="1" x14ac:dyDescent="0.25">
      <c r="A218" s="18">
        <v>217</v>
      </c>
      <c r="B218" s="8" t="s">
        <v>603</v>
      </c>
      <c r="C218" s="36">
        <v>30101</v>
      </c>
      <c r="D218" s="9">
        <v>1</v>
      </c>
      <c r="E218" s="9" t="s">
        <v>230</v>
      </c>
      <c r="F218" s="9">
        <v>2023</v>
      </c>
      <c r="G218" s="9" t="s">
        <v>395</v>
      </c>
      <c r="H218" s="13" t="s">
        <v>127</v>
      </c>
      <c r="I218" s="13" t="s">
        <v>128</v>
      </c>
      <c r="J218" s="12"/>
      <c r="K218" s="10" t="s">
        <v>129</v>
      </c>
      <c r="L218" s="11"/>
      <c r="M218" s="35">
        <v>-2200.92</v>
      </c>
      <c r="N218" s="49">
        <f>N217+Table_1[[#This Row],[Débito]]+Table_1[[#This Row],[Crédito]]</f>
        <v>143415.86999999997</v>
      </c>
    </row>
    <row r="219" spans="1:14" ht="13.5" hidden="1" x14ac:dyDescent="0.25">
      <c r="A219" s="18">
        <v>218</v>
      </c>
      <c r="B219" s="8" t="s">
        <v>615</v>
      </c>
      <c r="C219" s="36">
        <v>30102</v>
      </c>
      <c r="D219" s="9">
        <v>1</v>
      </c>
      <c r="E219" s="9" t="s">
        <v>230</v>
      </c>
      <c r="F219" s="9">
        <v>2023</v>
      </c>
      <c r="G219" s="9" t="s">
        <v>395</v>
      </c>
      <c r="H219" s="13" t="s">
        <v>144</v>
      </c>
      <c r="I219" s="13" t="s">
        <v>409</v>
      </c>
      <c r="J219" s="12"/>
      <c r="K219" s="10" t="s">
        <v>145</v>
      </c>
      <c r="L219" s="11"/>
      <c r="M219" s="35">
        <v>-1936.74</v>
      </c>
      <c r="N219" s="49">
        <f>N218+Table_1[[#This Row],[Débito]]+Table_1[[#This Row],[Crédito]]</f>
        <v>141479.12999999998</v>
      </c>
    </row>
    <row r="220" spans="1:14" ht="13.5" hidden="1" x14ac:dyDescent="0.25">
      <c r="A220" s="18">
        <v>219</v>
      </c>
      <c r="B220" s="8" t="s">
        <v>647</v>
      </c>
      <c r="C220" s="36">
        <v>30103</v>
      </c>
      <c r="D220" s="9">
        <v>1</v>
      </c>
      <c r="E220" s="9" t="s">
        <v>230</v>
      </c>
      <c r="F220" s="9">
        <v>2023</v>
      </c>
      <c r="G220" s="9" t="s">
        <v>395</v>
      </c>
      <c r="H220" s="13" t="s">
        <v>231</v>
      </c>
      <c r="I220" s="13" t="s">
        <v>286</v>
      </c>
      <c r="J220" s="12"/>
      <c r="K220" s="10" t="s">
        <v>189</v>
      </c>
      <c r="L220" s="11"/>
      <c r="M220" s="35">
        <v>-2758</v>
      </c>
      <c r="N220" s="49">
        <f>N219+Table_1[[#This Row],[Débito]]+Table_1[[#This Row],[Crédito]]</f>
        <v>138721.12999999998</v>
      </c>
    </row>
    <row r="221" spans="1:14" ht="13.5" hidden="1" x14ac:dyDescent="0.25">
      <c r="A221" s="18">
        <v>220</v>
      </c>
      <c r="B221" s="8" t="s">
        <v>400</v>
      </c>
      <c r="C221" s="36">
        <v>800651100774563</v>
      </c>
      <c r="D221" s="9">
        <v>6</v>
      </c>
      <c r="E221" s="9" t="s">
        <v>230</v>
      </c>
      <c r="F221" s="9">
        <v>2023</v>
      </c>
      <c r="G221" s="9" t="s">
        <v>403</v>
      </c>
      <c r="H221" s="13" t="s">
        <v>122</v>
      </c>
      <c r="I221" s="13" t="s">
        <v>384</v>
      </c>
      <c r="J221" s="12"/>
      <c r="K221" s="10" t="s">
        <v>123</v>
      </c>
      <c r="L221" s="11"/>
      <c r="M221" s="35">
        <v>-69</v>
      </c>
      <c r="N221" s="49">
        <f>N220+Table_1[[#This Row],[Débito]]+Table_1[[#This Row],[Crédito]]</f>
        <v>138652.12999999998</v>
      </c>
    </row>
    <row r="222" spans="1:14" ht="13.5" hidden="1" x14ac:dyDescent="0.25">
      <c r="A222" s="18">
        <v>221</v>
      </c>
      <c r="B222" s="8" t="s">
        <v>459</v>
      </c>
      <c r="C222" s="36">
        <v>30801</v>
      </c>
      <c r="D222" s="9">
        <v>8</v>
      </c>
      <c r="E222" s="9" t="s">
        <v>230</v>
      </c>
      <c r="F222" s="9">
        <v>2023</v>
      </c>
      <c r="G222" s="9" t="s">
        <v>395</v>
      </c>
      <c r="H222" s="13" t="s">
        <v>204</v>
      </c>
      <c r="I222" s="13" t="s">
        <v>614</v>
      </c>
      <c r="J222" s="12"/>
      <c r="K222" s="10" t="s">
        <v>205</v>
      </c>
      <c r="L222" s="11"/>
      <c r="M222" s="35">
        <v>-2671.41</v>
      </c>
      <c r="N222" s="49">
        <f>N221+Table_1[[#This Row],[Débito]]+Table_1[[#This Row],[Crédito]]</f>
        <v>135980.71999999997</v>
      </c>
    </row>
    <row r="223" spans="1:14" ht="13.5" hidden="1" x14ac:dyDescent="0.25">
      <c r="A223" s="18">
        <v>222</v>
      </c>
      <c r="B223" s="8" t="s">
        <v>124</v>
      </c>
      <c r="C223" s="36">
        <v>30802</v>
      </c>
      <c r="D223" s="9">
        <v>8</v>
      </c>
      <c r="E223" s="9" t="s">
        <v>230</v>
      </c>
      <c r="F223" s="9">
        <v>2023</v>
      </c>
      <c r="G223" s="9" t="s">
        <v>392</v>
      </c>
      <c r="H223" s="13" t="s">
        <v>125</v>
      </c>
      <c r="I223" s="13" t="s">
        <v>473</v>
      </c>
      <c r="J223" s="12"/>
      <c r="K223" s="10" t="s">
        <v>126</v>
      </c>
      <c r="L223" s="11"/>
      <c r="M223" s="35">
        <v>-697.5</v>
      </c>
      <c r="N223" s="49">
        <f>N222+Table_1[[#This Row],[Débito]]+Table_1[[#This Row],[Crédito]]</f>
        <v>135283.21999999997</v>
      </c>
    </row>
    <row r="224" spans="1:14" ht="13.5" hidden="1" x14ac:dyDescent="0.25">
      <c r="A224" s="18">
        <v>223</v>
      </c>
      <c r="B224" s="8" t="s">
        <v>400</v>
      </c>
      <c r="C224" s="36">
        <v>810671100119958</v>
      </c>
      <c r="D224" s="9">
        <v>8</v>
      </c>
      <c r="E224" s="9" t="s">
        <v>230</v>
      </c>
      <c r="F224" s="9">
        <v>2023</v>
      </c>
      <c r="G224" s="9" t="s">
        <v>403</v>
      </c>
      <c r="H224" s="13" t="s">
        <v>122</v>
      </c>
      <c r="I224" s="13" t="s">
        <v>384</v>
      </c>
      <c r="J224" s="12"/>
      <c r="K224" s="10" t="s">
        <v>123</v>
      </c>
      <c r="L224" s="11"/>
      <c r="M224" s="35">
        <v>-11.5</v>
      </c>
      <c r="N224" s="49">
        <f>N223+Table_1[[#This Row],[Débito]]+Table_1[[#This Row],[Crédito]]</f>
        <v>135271.71999999997</v>
      </c>
    </row>
    <row r="225" spans="1:14" ht="27" x14ac:dyDescent="0.25">
      <c r="A225" s="27">
        <v>224</v>
      </c>
      <c r="B225" s="8" t="s">
        <v>401</v>
      </c>
      <c r="C225" s="36">
        <v>272884752</v>
      </c>
      <c r="D225" s="9">
        <v>9</v>
      </c>
      <c r="E225" s="9" t="s">
        <v>230</v>
      </c>
      <c r="F225" s="9">
        <v>2023</v>
      </c>
      <c r="G225" s="9" t="s">
        <v>443</v>
      </c>
      <c r="H225" s="13" t="s">
        <v>520</v>
      </c>
      <c r="I225" s="13" t="s">
        <v>402</v>
      </c>
      <c r="J225" s="9"/>
      <c r="K225" s="10" t="s">
        <v>117</v>
      </c>
      <c r="L225" s="39">
        <v>12600</v>
      </c>
      <c r="M225" s="35"/>
      <c r="N225" s="49">
        <f>N224+Table_1[[#This Row],[Débito]]+Table_1[[#This Row],[Crédito]]</f>
        <v>147871.71999999997</v>
      </c>
    </row>
    <row r="226" spans="1:14" ht="13.5" hidden="1" x14ac:dyDescent="0.25">
      <c r="A226" s="18">
        <v>225</v>
      </c>
      <c r="B226" s="8" t="s">
        <v>499</v>
      </c>
      <c r="C226" s="36">
        <v>78001578200200</v>
      </c>
      <c r="D226" s="9">
        <v>14</v>
      </c>
      <c r="E226" s="9" t="s">
        <v>230</v>
      </c>
      <c r="F226" s="9">
        <v>2023</v>
      </c>
      <c r="G226" s="18" t="s">
        <v>394</v>
      </c>
      <c r="H226" s="13" t="s">
        <v>517</v>
      </c>
      <c r="I226" s="13" t="s">
        <v>402</v>
      </c>
      <c r="J226" s="9"/>
      <c r="K226" s="10" t="s">
        <v>119</v>
      </c>
      <c r="L226" s="39" t="s">
        <v>428</v>
      </c>
      <c r="M226" s="35"/>
      <c r="N226" s="49">
        <v>147871.72</v>
      </c>
    </row>
    <row r="227" spans="1:14" ht="13.5" x14ac:dyDescent="0.25">
      <c r="A227" s="18">
        <v>226</v>
      </c>
      <c r="B227" s="8" t="s">
        <v>401</v>
      </c>
      <c r="C227" s="36">
        <v>78001578200200</v>
      </c>
      <c r="D227" s="9">
        <v>15</v>
      </c>
      <c r="E227" s="9" t="s">
        <v>230</v>
      </c>
      <c r="F227" s="9">
        <v>2023</v>
      </c>
      <c r="G227" s="18" t="s">
        <v>277</v>
      </c>
      <c r="H227" s="13" t="s">
        <v>517</v>
      </c>
      <c r="I227" s="13" t="s">
        <v>402</v>
      </c>
      <c r="J227" s="9"/>
      <c r="K227" s="10" t="s">
        <v>119</v>
      </c>
      <c r="L227" s="39">
        <v>14000</v>
      </c>
      <c r="M227" s="35"/>
      <c r="N227" s="49">
        <f>N226+Table_1[[#This Row],[Crédito]]+Table_1[[#This Row],[Débito]]</f>
        <v>161871.72</v>
      </c>
    </row>
    <row r="228" spans="1:14" ht="13.5" x14ac:dyDescent="0.25">
      <c r="A228" s="18">
        <v>227</v>
      </c>
      <c r="B228" s="8" t="s">
        <v>401</v>
      </c>
      <c r="C228" s="36">
        <v>274230096</v>
      </c>
      <c r="D228" s="9">
        <v>17</v>
      </c>
      <c r="E228" s="9" t="s">
        <v>230</v>
      </c>
      <c r="F228" s="9">
        <v>2023</v>
      </c>
      <c r="G228" s="9" t="s">
        <v>680</v>
      </c>
      <c r="H228" s="13" t="s">
        <v>132</v>
      </c>
      <c r="I228" s="13" t="s">
        <v>402</v>
      </c>
      <c r="J228" s="12"/>
      <c r="K228" s="10" t="s">
        <v>133</v>
      </c>
      <c r="L228" s="39">
        <v>8400</v>
      </c>
      <c r="M228" s="35"/>
      <c r="N228" s="49">
        <f>N227+Table_1[[#This Row],[Crédito]]+Table_1[[#This Row],[Débito]]</f>
        <v>170271.72</v>
      </c>
    </row>
    <row r="229" spans="1:14" ht="13.5" hidden="1" x14ac:dyDescent="0.25">
      <c r="A229" s="18">
        <v>228</v>
      </c>
      <c r="B229" s="8" t="s">
        <v>124</v>
      </c>
      <c r="C229" s="36">
        <v>554439000039504</v>
      </c>
      <c r="D229" s="9">
        <v>17</v>
      </c>
      <c r="E229" s="9" t="s">
        <v>230</v>
      </c>
      <c r="F229" s="9">
        <v>2023</v>
      </c>
      <c r="G229" s="9" t="s">
        <v>412</v>
      </c>
      <c r="H229" s="16" t="s">
        <v>410</v>
      </c>
      <c r="I229" s="13" t="s">
        <v>474</v>
      </c>
      <c r="J229" s="12"/>
      <c r="K229" s="78" t="s">
        <v>623</v>
      </c>
      <c r="L229" s="39"/>
      <c r="M229" s="35">
        <v>-3290</v>
      </c>
      <c r="N229" s="49">
        <f>N228+Table_1[[#This Row],[Crédito]]+Table_1[[#This Row],[Débito]]</f>
        <v>166981.72</v>
      </c>
    </row>
    <row r="230" spans="1:14" ht="13.5" hidden="1" x14ac:dyDescent="0.25">
      <c r="A230" s="18">
        <v>229</v>
      </c>
      <c r="B230" s="8" t="s">
        <v>124</v>
      </c>
      <c r="C230" s="36">
        <v>554439000039504</v>
      </c>
      <c r="D230" s="9">
        <v>17</v>
      </c>
      <c r="E230" s="9" t="s">
        <v>230</v>
      </c>
      <c r="F230" s="9">
        <v>2023</v>
      </c>
      <c r="G230" s="9" t="s">
        <v>412</v>
      </c>
      <c r="H230" s="16" t="s">
        <v>410</v>
      </c>
      <c r="I230" s="13" t="s">
        <v>689</v>
      </c>
      <c r="J230" s="12"/>
      <c r="K230" s="78" t="s">
        <v>623</v>
      </c>
      <c r="L230" s="39"/>
      <c r="M230" s="35">
        <v>-1809.5</v>
      </c>
      <c r="N230" s="49">
        <f>N229+Table_1[[#This Row],[Crédito]]+Table_1[[#This Row],[Débito]]</f>
        <v>165172.22</v>
      </c>
    </row>
    <row r="231" spans="1:14" ht="13.5" x14ac:dyDescent="0.25">
      <c r="A231" s="18">
        <v>230</v>
      </c>
      <c r="B231" s="8" t="s">
        <v>401</v>
      </c>
      <c r="C231" s="36">
        <v>274444722</v>
      </c>
      <c r="D231" s="9">
        <v>20</v>
      </c>
      <c r="E231" s="9" t="s">
        <v>230</v>
      </c>
      <c r="F231" s="9">
        <v>2023</v>
      </c>
      <c r="G231" s="18" t="s">
        <v>560</v>
      </c>
      <c r="H231" s="13" t="s">
        <v>514</v>
      </c>
      <c r="I231" s="13" t="s">
        <v>402</v>
      </c>
      <c r="J231" s="12"/>
      <c r="K231" s="10" t="s">
        <v>134</v>
      </c>
      <c r="L231" s="56">
        <v>5336.4</v>
      </c>
      <c r="M231" s="35"/>
      <c r="N231" s="49">
        <f>N230+Table_1[[#This Row],[Débito]]+Table_1[[#This Row],[Crédito]]</f>
        <v>170508.62</v>
      </c>
    </row>
    <row r="232" spans="1:14" ht="13.5" hidden="1" x14ac:dyDescent="0.25">
      <c r="A232" s="18">
        <v>231</v>
      </c>
      <c r="B232" s="8" t="s">
        <v>124</v>
      </c>
      <c r="C232" s="36">
        <v>32001</v>
      </c>
      <c r="D232" s="9">
        <v>20</v>
      </c>
      <c r="E232" s="9" t="s">
        <v>230</v>
      </c>
      <c r="F232" s="9">
        <v>2023</v>
      </c>
      <c r="G232" s="9" t="s">
        <v>412</v>
      </c>
      <c r="H232" s="16" t="s">
        <v>410</v>
      </c>
      <c r="I232" s="13" t="s">
        <v>475</v>
      </c>
      <c r="J232" s="12"/>
      <c r="K232" s="78" t="s">
        <v>623</v>
      </c>
      <c r="L232" s="39"/>
      <c r="M232" s="35">
        <v>-657.66</v>
      </c>
      <c r="N232" s="49">
        <f>N231+Table_1[[#This Row],[Débito]]+Table_1[[#This Row],[Crédito]]</f>
        <v>169850.96</v>
      </c>
    </row>
    <row r="233" spans="1:14" ht="13.5" hidden="1" x14ac:dyDescent="0.25">
      <c r="A233" s="18">
        <v>232</v>
      </c>
      <c r="B233" s="8" t="s">
        <v>424</v>
      </c>
      <c r="C233" s="36">
        <v>850007</v>
      </c>
      <c r="D233" s="9">
        <v>24</v>
      </c>
      <c r="E233" s="9" t="s">
        <v>230</v>
      </c>
      <c r="F233" s="9">
        <v>2023</v>
      </c>
      <c r="G233" s="9" t="s">
        <v>431</v>
      </c>
      <c r="H233" s="13" t="s">
        <v>233</v>
      </c>
      <c r="I233" s="13" t="s">
        <v>286</v>
      </c>
      <c r="J233" s="12"/>
      <c r="K233" s="10" t="s">
        <v>512</v>
      </c>
      <c r="L233" s="39"/>
      <c r="M233" s="35">
        <v>-99.97</v>
      </c>
      <c r="N233" s="49">
        <f>N232+Table_1[[#This Row],[Débito]]+Table_1[[#This Row],[Crédito]]</f>
        <v>169750.99</v>
      </c>
    </row>
    <row r="234" spans="1:14" ht="13.5" x14ac:dyDescent="0.25">
      <c r="A234" s="18">
        <v>233</v>
      </c>
      <c r="B234" s="8" t="s">
        <v>401</v>
      </c>
      <c r="C234" s="36">
        <v>275428582</v>
      </c>
      <c r="D234" s="9">
        <v>27</v>
      </c>
      <c r="E234" s="9" t="s">
        <v>230</v>
      </c>
      <c r="F234" s="9">
        <v>2023</v>
      </c>
      <c r="G234" s="18" t="s">
        <v>530</v>
      </c>
      <c r="H234" s="13" t="s">
        <v>515</v>
      </c>
      <c r="I234" s="13" t="s">
        <v>402</v>
      </c>
      <c r="J234" s="12"/>
      <c r="K234" s="10" t="s">
        <v>118</v>
      </c>
      <c r="L234" s="39">
        <v>10500</v>
      </c>
      <c r="M234" s="35"/>
      <c r="N234" s="49">
        <f>N233+Table_1[[#This Row],[Débito]]+Table_1[[#This Row],[Crédito]]</f>
        <v>180250.99</v>
      </c>
    </row>
    <row r="235" spans="1:14" ht="13.5" x14ac:dyDescent="0.25">
      <c r="A235" s="18">
        <v>234</v>
      </c>
      <c r="B235" s="8" t="s">
        <v>401</v>
      </c>
      <c r="C235" s="36">
        <v>275535045</v>
      </c>
      <c r="D235" s="9">
        <v>28</v>
      </c>
      <c r="E235" s="9" t="s">
        <v>230</v>
      </c>
      <c r="F235" s="9">
        <v>2023</v>
      </c>
      <c r="G235" s="18" t="s">
        <v>531</v>
      </c>
      <c r="H235" s="13" t="s">
        <v>515</v>
      </c>
      <c r="I235" s="13" t="s">
        <v>402</v>
      </c>
      <c r="J235" s="12"/>
      <c r="K235" s="10" t="s">
        <v>118</v>
      </c>
      <c r="L235" s="39">
        <v>10500</v>
      </c>
      <c r="M235" s="35"/>
      <c r="N235" s="49">
        <f>N234+Table_1[[#This Row],[Débito]]+Table_1[[#This Row],[Crédito]]</f>
        <v>190750.99</v>
      </c>
    </row>
    <row r="236" spans="1:14" ht="13.5" x14ac:dyDescent="0.25">
      <c r="A236" s="18">
        <v>235</v>
      </c>
      <c r="B236" s="8" t="s">
        <v>401</v>
      </c>
      <c r="C236" s="36">
        <v>275733809</v>
      </c>
      <c r="D236" s="9">
        <v>29</v>
      </c>
      <c r="E236" s="9" t="s">
        <v>230</v>
      </c>
      <c r="F236" s="9">
        <v>2023</v>
      </c>
      <c r="G236" s="18" t="s">
        <v>244</v>
      </c>
      <c r="H236" s="13" t="s">
        <v>515</v>
      </c>
      <c r="I236" s="13" t="s">
        <v>402</v>
      </c>
      <c r="J236" s="12"/>
      <c r="K236" s="10" t="s">
        <v>118</v>
      </c>
      <c r="L236" s="39">
        <v>10500</v>
      </c>
      <c r="M236" s="35"/>
      <c r="N236" s="54">
        <f>N235+Table_1[[#This Row],[Débito]]+Table_1[[#This Row],[Crédito]]</f>
        <v>201250.99</v>
      </c>
    </row>
    <row r="237" spans="1:14" ht="13.5" hidden="1" x14ac:dyDescent="0.25">
      <c r="A237" s="18">
        <v>236</v>
      </c>
      <c r="B237" s="8" t="s">
        <v>615</v>
      </c>
      <c r="C237" s="36">
        <v>40401</v>
      </c>
      <c r="D237" s="9">
        <v>4</v>
      </c>
      <c r="E237" s="9" t="s">
        <v>116</v>
      </c>
      <c r="F237" s="9">
        <v>2023</v>
      </c>
      <c r="G237" s="9" t="s">
        <v>234</v>
      </c>
      <c r="H237" s="13" t="s">
        <v>235</v>
      </c>
      <c r="I237" s="13" t="s">
        <v>408</v>
      </c>
      <c r="J237" s="12"/>
      <c r="K237" s="10" t="s">
        <v>236</v>
      </c>
      <c r="L237" s="11"/>
      <c r="M237" s="35">
        <v>-3975.62</v>
      </c>
      <c r="N237" s="49">
        <f>N236+Table_1[[#This Row],[Débito]]+Table_1[[#This Row],[Crédito]]</f>
        <v>197275.37</v>
      </c>
    </row>
    <row r="238" spans="1:14" ht="13.5" hidden="1" x14ac:dyDescent="0.25">
      <c r="A238" s="18">
        <v>237</v>
      </c>
      <c r="B238" s="8" t="s">
        <v>459</v>
      </c>
      <c r="C238" s="36">
        <v>40402</v>
      </c>
      <c r="D238" s="9">
        <v>4</v>
      </c>
      <c r="E238" s="9" t="s">
        <v>116</v>
      </c>
      <c r="F238" s="9">
        <v>2023</v>
      </c>
      <c r="G238" s="9" t="s">
        <v>237</v>
      </c>
      <c r="H238" s="13" t="s">
        <v>211</v>
      </c>
      <c r="I238" s="13" t="s">
        <v>614</v>
      </c>
      <c r="J238" s="12"/>
      <c r="K238" s="10" t="s">
        <v>212</v>
      </c>
      <c r="L238" s="11"/>
      <c r="M238" s="35">
        <v>-3962.83</v>
      </c>
      <c r="N238" s="49">
        <f>N237+Table_1[[#This Row],[Débito]]+Table_1[[#This Row],[Crédito]]</f>
        <v>193312.54</v>
      </c>
    </row>
    <row r="239" spans="1:14" ht="13.5" hidden="1" x14ac:dyDescent="0.25">
      <c r="A239" s="18">
        <v>238</v>
      </c>
      <c r="B239" s="8" t="s">
        <v>615</v>
      </c>
      <c r="C239" s="36">
        <v>40403</v>
      </c>
      <c r="D239" s="9">
        <v>4</v>
      </c>
      <c r="E239" s="9" t="s">
        <v>116</v>
      </c>
      <c r="F239" s="9">
        <v>2023</v>
      </c>
      <c r="G239" s="9" t="s">
        <v>238</v>
      </c>
      <c r="H239" s="13" t="s">
        <v>176</v>
      </c>
      <c r="I239" s="13" t="s">
        <v>408</v>
      </c>
      <c r="J239" s="12"/>
      <c r="K239" s="10" t="s">
        <v>177</v>
      </c>
      <c r="L239" s="11"/>
      <c r="M239" s="35">
        <v>-3975.62</v>
      </c>
      <c r="N239" s="49">
        <f>N238+Table_1[[#This Row],[Débito]]+Table_1[[#This Row],[Crédito]]</f>
        <v>189336.92</v>
      </c>
    </row>
    <row r="240" spans="1:14" ht="13.5" hidden="1" x14ac:dyDescent="0.25">
      <c r="A240" s="18">
        <v>239</v>
      </c>
      <c r="B240" s="8" t="s">
        <v>603</v>
      </c>
      <c r="C240" s="36">
        <v>40404</v>
      </c>
      <c r="D240" s="9">
        <v>4</v>
      </c>
      <c r="E240" s="9" t="s">
        <v>116</v>
      </c>
      <c r="F240" s="9">
        <v>2023</v>
      </c>
      <c r="G240" s="9" t="s">
        <v>239</v>
      </c>
      <c r="H240" s="13" t="s">
        <v>127</v>
      </c>
      <c r="I240" s="13" t="s">
        <v>128</v>
      </c>
      <c r="J240" s="12"/>
      <c r="K240" s="10" t="s">
        <v>129</v>
      </c>
      <c r="L240" s="11"/>
      <c r="M240" s="35">
        <v>-2200.92</v>
      </c>
      <c r="N240" s="49">
        <f>N239+Table_1[[#This Row],[Débito]]+Table_1[[#This Row],[Crédito]]</f>
        <v>187136</v>
      </c>
    </row>
    <row r="241" spans="1:14" ht="13.5" hidden="1" x14ac:dyDescent="0.25">
      <c r="A241" s="18">
        <v>240</v>
      </c>
      <c r="B241" s="8" t="s">
        <v>615</v>
      </c>
      <c r="C241" s="36">
        <v>40405</v>
      </c>
      <c r="D241" s="9">
        <v>4</v>
      </c>
      <c r="E241" s="9" t="s">
        <v>116</v>
      </c>
      <c r="F241" s="9">
        <v>2023</v>
      </c>
      <c r="G241" s="9" t="s">
        <v>240</v>
      </c>
      <c r="H241" s="13" t="s">
        <v>144</v>
      </c>
      <c r="I241" s="13" t="s">
        <v>409</v>
      </c>
      <c r="J241" s="12"/>
      <c r="K241" s="10" t="s">
        <v>145</v>
      </c>
      <c r="L241" s="11"/>
      <c r="M241" s="35">
        <v>-1936.74</v>
      </c>
      <c r="N241" s="49">
        <f>N240+Table_1[[#This Row],[Débito]]+Table_1[[#This Row],[Crédito]]</f>
        <v>185199.26</v>
      </c>
    </row>
    <row r="242" spans="1:14" ht="13.5" hidden="1" x14ac:dyDescent="0.25">
      <c r="A242" s="18">
        <v>241</v>
      </c>
      <c r="B242" s="8" t="s">
        <v>647</v>
      </c>
      <c r="C242" s="36">
        <v>40406</v>
      </c>
      <c r="D242" s="9">
        <v>4</v>
      </c>
      <c r="E242" s="9" t="s">
        <v>116</v>
      </c>
      <c r="F242" s="9">
        <v>2023</v>
      </c>
      <c r="G242" s="9" t="s">
        <v>241</v>
      </c>
      <c r="H242" s="13" t="s">
        <v>231</v>
      </c>
      <c r="I242" s="13" t="s">
        <v>286</v>
      </c>
      <c r="J242" s="12"/>
      <c r="K242" s="10" t="s">
        <v>189</v>
      </c>
      <c r="L242" s="11"/>
      <c r="M242" s="35">
        <v>-550</v>
      </c>
      <c r="N242" s="49">
        <f>N241+Table_1[[#This Row],[Débito]]+Table_1[[#This Row],[Crédito]]</f>
        <v>184649.26</v>
      </c>
    </row>
    <row r="243" spans="1:14" ht="13.5" hidden="1" x14ac:dyDescent="0.25">
      <c r="A243" s="18">
        <v>242</v>
      </c>
      <c r="B243" s="8" t="s">
        <v>615</v>
      </c>
      <c r="C243" s="36">
        <v>40407</v>
      </c>
      <c r="D243" s="9">
        <v>4</v>
      </c>
      <c r="E243" s="9" t="s">
        <v>116</v>
      </c>
      <c r="F243" s="9">
        <v>2023</v>
      </c>
      <c r="G243" s="9" t="s">
        <v>242</v>
      </c>
      <c r="H243" s="13" t="s">
        <v>172</v>
      </c>
      <c r="I243" s="13" t="s">
        <v>408</v>
      </c>
      <c r="J243" s="12"/>
      <c r="K243" s="10" t="s">
        <v>173</v>
      </c>
      <c r="L243" s="11"/>
      <c r="M243" s="35">
        <v>-4030.14</v>
      </c>
      <c r="N243" s="49">
        <f>N242+Table_1[[#This Row],[Débito]]+Table_1[[#This Row],[Crédito]]</f>
        <v>180619.12</v>
      </c>
    </row>
    <row r="244" spans="1:14" ht="13.5" hidden="1" x14ac:dyDescent="0.25">
      <c r="A244" s="18">
        <v>243</v>
      </c>
      <c r="B244" s="8" t="s">
        <v>400</v>
      </c>
      <c r="C244" s="36">
        <v>860941200120308</v>
      </c>
      <c r="D244" s="9">
        <v>4</v>
      </c>
      <c r="E244" s="9" t="s">
        <v>116</v>
      </c>
      <c r="F244" s="9">
        <v>2023</v>
      </c>
      <c r="G244" s="9" t="s">
        <v>403</v>
      </c>
      <c r="H244" s="13" t="s">
        <v>122</v>
      </c>
      <c r="I244" s="13" t="s">
        <v>384</v>
      </c>
      <c r="J244" s="12"/>
      <c r="K244" s="10" t="s">
        <v>123</v>
      </c>
      <c r="L244" s="11"/>
      <c r="M244" s="35">
        <v>-11.5</v>
      </c>
      <c r="N244" s="49">
        <f>N243+Table_1[[#This Row],[Débito]]+Table_1[[#This Row],[Crédito]]</f>
        <v>180607.62</v>
      </c>
    </row>
    <row r="245" spans="1:14" ht="13.5" hidden="1" x14ac:dyDescent="0.25">
      <c r="A245" s="18">
        <v>244</v>
      </c>
      <c r="B245" s="8" t="s">
        <v>400</v>
      </c>
      <c r="C245" s="36">
        <v>860941200120309</v>
      </c>
      <c r="D245" s="9">
        <v>4</v>
      </c>
      <c r="E245" s="9" t="s">
        <v>116</v>
      </c>
      <c r="F245" s="9">
        <v>2023</v>
      </c>
      <c r="G245" s="9" t="s">
        <v>403</v>
      </c>
      <c r="H245" s="13" t="s">
        <v>122</v>
      </c>
      <c r="I245" s="13" t="s">
        <v>384</v>
      </c>
      <c r="J245" s="12"/>
      <c r="K245" s="10" t="s">
        <v>123</v>
      </c>
      <c r="L245" s="11"/>
      <c r="M245" s="35">
        <v>-11.5</v>
      </c>
      <c r="N245" s="49">
        <f>N244+Table_1[[#This Row],[Débito]]+Table_1[[#This Row],[Crédito]]</f>
        <v>180596.12</v>
      </c>
    </row>
    <row r="246" spans="1:14" ht="13.5" hidden="1" x14ac:dyDescent="0.25">
      <c r="A246" s="18">
        <v>245</v>
      </c>
      <c r="B246" s="8" t="s">
        <v>400</v>
      </c>
      <c r="C246" s="36">
        <v>860941200120310</v>
      </c>
      <c r="D246" s="9">
        <v>4</v>
      </c>
      <c r="E246" s="9" t="s">
        <v>116</v>
      </c>
      <c r="F246" s="9">
        <v>2023</v>
      </c>
      <c r="G246" s="9" t="s">
        <v>403</v>
      </c>
      <c r="H246" s="13" t="s">
        <v>122</v>
      </c>
      <c r="I246" s="13" t="s">
        <v>384</v>
      </c>
      <c r="J246" s="12"/>
      <c r="K246" s="10" t="s">
        <v>123</v>
      </c>
      <c r="L246" s="11"/>
      <c r="M246" s="35">
        <v>-11.5</v>
      </c>
      <c r="N246" s="49">
        <f>N245+Table_1[[#This Row],[Débito]]+Table_1[[#This Row],[Crédito]]</f>
        <v>180584.62</v>
      </c>
    </row>
    <row r="247" spans="1:14" ht="13.5" hidden="1" x14ac:dyDescent="0.25">
      <c r="A247" s="18">
        <v>246</v>
      </c>
      <c r="B247" s="8" t="s">
        <v>400</v>
      </c>
      <c r="C247" s="36">
        <v>860941200120311</v>
      </c>
      <c r="D247" s="9">
        <v>4</v>
      </c>
      <c r="E247" s="9" t="s">
        <v>116</v>
      </c>
      <c r="F247" s="9">
        <v>2023</v>
      </c>
      <c r="G247" s="9" t="s">
        <v>403</v>
      </c>
      <c r="H247" s="13" t="s">
        <v>122</v>
      </c>
      <c r="I247" s="13" t="s">
        <v>384</v>
      </c>
      <c r="J247" s="12"/>
      <c r="K247" s="10" t="s">
        <v>123</v>
      </c>
      <c r="L247" s="11"/>
      <c r="M247" s="35">
        <v>-11.5</v>
      </c>
      <c r="N247" s="49">
        <f>N246+Table_1[[#This Row],[Débito]]+Table_1[[#This Row],[Crédito]]</f>
        <v>180573.12</v>
      </c>
    </row>
    <row r="248" spans="1:14" ht="13.5" hidden="1" x14ac:dyDescent="0.25">
      <c r="A248" s="18">
        <v>247</v>
      </c>
      <c r="B248" s="8" t="s">
        <v>640</v>
      </c>
      <c r="C248" s="36">
        <v>40501</v>
      </c>
      <c r="D248" s="9">
        <v>5</v>
      </c>
      <c r="E248" s="9" t="s">
        <v>116</v>
      </c>
      <c r="F248" s="9">
        <v>2023</v>
      </c>
      <c r="G248" s="9" t="s">
        <v>243</v>
      </c>
      <c r="H248" s="13" t="s">
        <v>178</v>
      </c>
      <c r="I248" s="13" t="s">
        <v>286</v>
      </c>
      <c r="J248" s="12"/>
      <c r="K248" s="10" t="s">
        <v>179</v>
      </c>
      <c r="L248" s="11"/>
      <c r="M248" s="35">
        <v>-1008</v>
      </c>
      <c r="N248" s="49">
        <f>N247+Table_1[[#This Row],[Débito]]+Table_1[[#This Row],[Crédito]]</f>
        <v>179565.12</v>
      </c>
    </row>
    <row r="249" spans="1:14" ht="13.5" hidden="1" x14ac:dyDescent="0.25">
      <c r="A249" s="18">
        <v>248</v>
      </c>
      <c r="B249" s="8" t="s">
        <v>400</v>
      </c>
      <c r="C249" s="36">
        <v>820951200135055</v>
      </c>
      <c r="D249" s="9">
        <v>5</v>
      </c>
      <c r="E249" s="9" t="s">
        <v>116</v>
      </c>
      <c r="F249" s="9">
        <v>2023</v>
      </c>
      <c r="G249" s="9" t="s">
        <v>403</v>
      </c>
      <c r="H249" s="13" t="s">
        <v>122</v>
      </c>
      <c r="I249" s="13" t="s">
        <v>384</v>
      </c>
      <c r="J249" s="12"/>
      <c r="K249" s="10" t="s">
        <v>123</v>
      </c>
      <c r="L249" s="11"/>
      <c r="M249" s="35">
        <v>-11.5</v>
      </c>
      <c r="N249" s="49">
        <f>N248+Table_1[[#This Row],[Débito]]+Table_1[[#This Row],[Crédito]]</f>
        <v>179553.62</v>
      </c>
    </row>
    <row r="250" spans="1:14" ht="13.5" hidden="1" x14ac:dyDescent="0.25">
      <c r="A250" s="18">
        <v>249</v>
      </c>
      <c r="B250" s="14" t="s">
        <v>499</v>
      </c>
      <c r="C250" s="36">
        <v>78001366300115</v>
      </c>
      <c r="D250" s="9">
        <v>6</v>
      </c>
      <c r="E250" s="9" t="s">
        <v>116</v>
      </c>
      <c r="F250" s="9">
        <v>2023</v>
      </c>
      <c r="G250" s="18" t="s">
        <v>394</v>
      </c>
      <c r="H250" s="13" t="s">
        <v>517</v>
      </c>
      <c r="I250" s="13" t="s">
        <v>402</v>
      </c>
      <c r="J250" s="12"/>
      <c r="K250" s="10" t="s">
        <v>119</v>
      </c>
      <c r="L250" s="39" t="s">
        <v>428</v>
      </c>
      <c r="M250" s="35"/>
      <c r="N250" s="49">
        <v>179553.62</v>
      </c>
    </row>
    <row r="251" spans="1:14" ht="13.5" hidden="1" x14ac:dyDescent="0.25">
      <c r="A251" s="18">
        <v>250</v>
      </c>
      <c r="B251" s="8" t="s">
        <v>400</v>
      </c>
      <c r="C251" s="36">
        <v>830961201876987</v>
      </c>
      <c r="D251" s="9">
        <v>6</v>
      </c>
      <c r="E251" s="9" t="s">
        <v>116</v>
      </c>
      <c r="F251" s="9">
        <v>2023</v>
      </c>
      <c r="G251" s="9" t="s">
        <v>403</v>
      </c>
      <c r="H251" s="13" t="s">
        <v>122</v>
      </c>
      <c r="I251" s="13" t="s">
        <v>384</v>
      </c>
      <c r="J251" s="12"/>
      <c r="K251" s="10" t="s">
        <v>123</v>
      </c>
      <c r="L251" s="39"/>
      <c r="M251" s="35">
        <v>-69</v>
      </c>
      <c r="N251" s="49">
        <f>N250+Table_1[[#This Row],[Débito]]</f>
        <v>179484.62</v>
      </c>
    </row>
    <row r="252" spans="1:14" ht="13.5" x14ac:dyDescent="0.25">
      <c r="A252" s="18">
        <v>251</v>
      </c>
      <c r="B252" s="8" t="s">
        <v>401</v>
      </c>
      <c r="C252" s="36">
        <v>278110750</v>
      </c>
      <c r="D252" s="9">
        <v>10</v>
      </c>
      <c r="E252" s="9" t="s">
        <v>116</v>
      </c>
      <c r="F252" s="9">
        <v>2023</v>
      </c>
      <c r="G252" s="9" t="s">
        <v>532</v>
      </c>
      <c r="H252" s="13" t="s">
        <v>515</v>
      </c>
      <c r="I252" s="13" t="s">
        <v>402</v>
      </c>
      <c r="J252" s="12"/>
      <c r="K252" s="10" t="s">
        <v>118</v>
      </c>
      <c r="L252" s="39">
        <v>10500</v>
      </c>
      <c r="M252" s="11"/>
      <c r="N252" s="49">
        <f>N251+Table_1[[#This Row],[Crédito]]</f>
        <v>189984.62</v>
      </c>
    </row>
    <row r="253" spans="1:14" ht="13.5" hidden="1" x14ac:dyDescent="0.25">
      <c r="A253" s="18">
        <v>252</v>
      </c>
      <c r="B253" s="8" t="s">
        <v>124</v>
      </c>
      <c r="C253" s="36">
        <v>41001</v>
      </c>
      <c r="D253" s="9">
        <v>10</v>
      </c>
      <c r="E253" s="9" t="s">
        <v>116</v>
      </c>
      <c r="F253" s="9">
        <v>2023</v>
      </c>
      <c r="G253" s="9" t="s">
        <v>392</v>
      </c>
      <c r="H253" s="13" t="s">
        <v>125</v>
      </c>
      <c r="I253" s="13" t="s">
        <v>633</v>
      </c>
      <c r="J253" s="12"/>
      <c r="K253" s="10" t="s">
        <v>126</v>
      </c>
      <c r="L253" s="39"/>
      <c r="M253" s="35">
        <v>-545.45000000000005</v>
      </c>
      <c r="N253" s="49">
        <f>N252+Table_1[[#This Row],[Débito]]</f>
        <v>189439.16999999998</v>
      </c>
    </row>
    <row r="254" spans="1:14" ht="13.5" x14ac:dyDescent="0.25">
      <c r="A254" s="18">
        <v>253</v>
      </c>
      <c r="B254" s="8" t="s">
        <v>519</v>
      </c>
      <c r="C254" s="36">
        <v>78001366300115</v>
      </c>
      <c r="D254" s="9">
        <v>10</v>
      </c>
      <c r="E254" s="9" t="s">
        <v>116</v>
      </c>
      <c r="F254" s="9">
        <v>2023</v>
      </c>
      <c r="G254" s="9" t="s">
        <v>277</v>
      </c>
      <c r="H254" s="13" t="s">
        <v>517</v>
      </c>
      <c r="I254" s="13" t="s">
        <v>402</v>
      </c>
      <c r="J254" s="12"/>
      <c r="K254" s="10" t="s">
        <v>119</v>
      </c>
      <c r="L254" s="39">
        <v>14000</v>
      </c>
      <c r="M254" s="35"/>
      <c r="N254" s="49">
        <f>N253+Table_1[[#This Row],[Crédito]]</f>
        <v>203439.16999999998</v>
      </c>
    </row>
    <row r="255" spans="1:14" ht="13.5" x14ac:dyDescent="0.25">
      <c r="A255" s="18">
        <v>254</v>
      </c>
      <c r="B255" s="8" t="s">
        <v>401</v>
      </c>
      <c r="C255" s="36">
        <v>278771010</v>
      </c>
      <c r="D255" s="9">
        <v>13</v>
      </c>
      <c r="E255" s="9" t="s">
        <v>116</v>
      </c>
      <c r="F255" s="9">
        <v>2023</v>
      </c>
      <c r="G255" s="18" t="s">
        <v>561</v>
      </c>
      <c r="H255" s="13" t="s">
        <v>514</v>
      </c>
      <c r="I255" s="13" t="s">
        <v>402</v>
      </c>
      <c r="J255" s="12"/>
      <c r="K255" s="10" t="s">
        <v>134</v>
      </c>
      <c r="L255" s="56">
        <v>5336.4</v>
      </c>
      <c r="M255" s="35"/>
      <c r="N255" s="49">
        <f>N254+Table_1[[#This Row],[Crédito]]+Table_1[[#This Row],[Débito]]</f>
        <v>208775.56999999998</v>
      </c>
    </row>
    <row r="256" spans="1:14" ht="17.25" customHeight="1" x14ac:dyDescent="0.25">
      <c r="A256" s="18">
        <v>255</v>
      </c>
      <c r="B256" s="8" t="s">
        <v>401</v>
      </c>
      <c r="C256" s="36">
        <v>278800454</v>
      </c>
      <c r="D256" s="9">
        <v>13</v>
      </c>
      <c r="E256" s="9" t="s">
        <v>116</v>
      </c>
      <c r="F256" s="9">
        <v>2023</v>
      </c>
      <c r="G256" s="9" t="s">
        <v>232</v>
      </c>
      <c r="H256" s="13" t="s">
        <v>520</v>
      </c>
      <c r="I256" s="13" t="s">
        <v>402</v>
      </c>
      <c r="J256" s="12"/>
      <c r="K256" s="10" t="s">
        <v>117</v>
      </c>
      <c r="L256" s="39">
        <v>12600</v>
      </c>
      <c r="M256" s="35"/>
      <c r="N256" s="49">
        <f>N255+Table_1[[#This Row],[Crédito]]+Table_1[[#This Row],[Débito]]</f>
        <v>221375.56999999998</v>
      </c>
    </row>
    <row r="257" spans="1:14" ht="13.5" hidden="1" x14ac:dyDescent="0.25">
      <c r="A257" s="18">
        <v>255</v>
      </c>
      <c r="B257" s="8" t="s">
        <v>124</v>
      </c>
      <c r="C257" s="36">
        <v>554439000039504</v>
      </c>
      <c r="D257" s="9"/>
      <c r="E257" s="9"/>
      <c r="F257" s="9"/>
      <c r="G257" s="9" t="s">
        <v>412</v>
      </c>
      <c r="H257" s="16" t="s">
        <v>410</v>
      </c>
      <c r="I257" s="13" t="s">
        <v>477</v>
      </c>
      <c r="J257" s="12"/>
      <c r="K257" s="78" t="s">
        <v>623</v>
      </c>
      <c r="L257" s="39"/>
      <c r="M257" s="35">
        <v>-1474.99</v>
      </c>
      <c r="N257" s="49">
        <f>N256+Table_1[[#This Row],[Crédito]]+Table_1[[#This Row],[Débito]]</f>
        <v>219900.58</v>
      </c>
    </row>
    <row r="258" spans="1:14" ht="13.5" hidden="1" x14ac:dyDescent="0.25">
      <c r="A258" s="18">
        <v>256</v>
      </c>
      <c r="B258" s="8" t="s">
        <v>124</v>
      </c>
      <c r="C258" s="36">
        <v>554439000039504</v>
      </c>
      <c r="D258" s="9">
        <v>18</v>
      </c>
      <c r="E258" s="9" t="s">
        <v>116</v>
      </c>
      <c r="F258" s="9">
        <v>2023</v>
      </c>
      <c r="G258" s="9" t="s">
        <v>412</v>
      </c>
      <c r="H258" s="16" t="s">
        <v>410</v>
      </c>
      <c r="I258" s="13" t="s">
        <v>476</v>
      </c>
      <c r="J258" s="12"/>
      <c r="K258" s="78" t="s">
        <v>623</v>
      </c>
      <c r="L258" s="39"/>
      <c r="M258" s="35">
        <v>-2681.8</v>
      </c>
      <c r="N258" s="49">
        <f>N256+Table_1[[#This Row],[Débito]]</f>
        <v>218693.77</v>
      </c>
    </row>
    <row r="259" spans="1:14" ht="13.5" hidden="1" x14ac:dyDescent="0.25">
      <c r="A259" s="18">
        <v>257</v>
      </c>
      <c r="B259" s="8" t="s">
        <v>124</v>
      </c>
      <c r="C259" s="36">
        <v>554439000039504</v>
      </c>
      <c r="D259" s="9">
        <v>18</v>
      </c>
      <c r="E259" s="9" t="s">
        <v>116</v>
      </c>
      <c r="F259" s="9">
        <v>2023</v>
      </c>
      <c r="G259" s="9" t="s">
        <v>412</v>
      </c>
      <c r="H259" s="16" t="s">
        <v>410</v>
      </c>
      <c r="I259" s="13" t="s">
        <v>681</v>
      </c>
      <c r="J259" s="12"/>
      <c r="K259" s="78" t="s">
        <v>623</v>
      </c>
      <c r="L259" s="39"/>
      <c r="M259" s="35">
        <v>-1474.99</v>
      </c>
      <c r="N259" s="49">
        <f>N258+Table_1[[#This Row],[Débito]]</f>
        <v>217218.78</v>
      </c>
    </row>
    <row r="260" spans="1:14" ht="13.5" hidden="1" x14ac:dyDescent="0.25">
      <c r="A260" s="18">
        <v>258</v>
      </c>
      <c r="B260" s="8" t="s">
        <v>458</v>
      </c>
      <c r="C260" s="36">
        <v>42401</v>
      </c>
      <c r="D260" s="9">
        <v>24</v>
      </c>
      <c r="E260" s="9" t="s">
        <v>116</v>
      </c>
      <c r="F260" s="9">
        <v>2023</v>
      </c>
      <c r="G260" s="9" t="s">
        <v>243</v>
      </c>
      <c r="H260" s="13" t="s">
        <v>127</v>
      </c>
      <c r="I260" s="13" t="s">
        <v>405</v>
      </c>
      <c r="J260" s="12"/>
      <c r="K260" s="10" t="s">
        <v>129</v>
      </c>
      <c r="L260" s="39"/>
      <c r="M260" s="35">
        <v>-2862.56</v>
      </c>
      <c r="N260" s="49">
        <f>N258+Table_1[[#This Row],[Crédito]]+Table_1[[#This Row],[Débito]]</f>
        <v>215831.21</v>
      </c>
    </row>
    <row r="261" spans="1:14" ht="13.5" hidden="1" x14ac:dyDescent="0.25">
      <c r="A261" s="18">
        <v>259</v>
      </c>
      <c r="B261" s="8" t="s">
        <v>400</v>
      </c>
      <c r="C261" s="36">
        <v>891141100100580</v>
      </c>
      <c r="D261" s="9">
        <v>24</v>
      </c>
      <c r="E261" s="9" t="s">
        <v>116</v>
      </c>
      <c r="F261" s="9">
        <v>2023</v>
      </c>
      <c r="G261" s="9" t="s">
        <v>403</v>
      </c>
      <c r="H261" s="13" t="s">
        <v>122</v>
      </c>
      <c r="I261" s="13" t="s">
        <v>384</v>
      </c>
      <c r="J261" s="12"/>
      <c r="K261" s="10" t="s">
        <v>123</v>
      </c>
      <c r="L261" s="39"/>
      <c r="M261" s="35">
        <v>-11.5</v>
      </c>
      <c r="N261" s="49">
        <f>N260+Table_1[[#This Row],[Crédito]]+Table_1[[#This Row],[Débito]]</f>
        <v>215819.71</v>
      </c>
    </row>
    <row r="262" spans="1:14" ht="13.5" hidden="1" x14ac:dyDescent="0.25">
      <c r="A262" s="18">
        <v>260</v>
      </c>
      <c r="B262" s="8" t="s">
        <v>513</v>
      </c>
      <c r="C262" s="36">
        <v>42601</v>
      </c>
      <c r="D262" s="9">
        <v>26</v>
      </c>
      <c r="E262" s="9" t="s">
        <v>116</v>
      </c>
      <c r="F262" s="9">
        <v>2023</v>
      </c>
      <c r="G262" s="16" t="s">
        <v>457</v>
      </c>
      <c r="H262" s="13" t="s">
        <v>245</v>
      </c>
      <c r="I262" s="13" t="s">
        <v>386</v>
      </c>
      <c r="J262" s="12"/>
      <c r="K262" s="10" t="s">
        <v>246</v>
      </c>
      <c r="L262" s="39"/>
      <c r="M262" s="35">
        <v>-28149.08</v>
      </c>
      <c r="N262" s="49">
        <f>N261+Table_1[[#This Row],[Crédito]]+Table_1[[#This Row],[Débito]]</f>
        <v>187670.63</v>
      </c>
    </row>
    <row r="263" spans="1:14" ht="13.5" x14ac:dyDescent="0.25">
      <c r="A263" s="18">
        <v>261</v>
      </c>
      <c r="B263" s="8" t="s">
        <v>401</v>
      </c>
      <c r="C263" s="36">
        <v>280718197</v>
      </c>
      <c r="D263" s="9">
        <v>27</v>
      </c>
      <c r="E263" s="9" t="s">
        <v>116</v>
      </c>
      <c r="F263" s="9">
        <v>2023</v>
      </c>
      <c r="G263" s="18" t="s">
        <v>562</v>
      </c>
      <c r="H263" s="13" t="s">
        <v>514</v>
      </c>
      <c r="I263" s="13" t="s">
        <v>402</v>
      </c>
      <c r="J263" s="12"/>
      <c r="K263" s="10" t="s">
        <v>134</v>
      </c>
      <c r="L263" s="56">
        <v>5336.4</v>
      </c>
      <c r="M263" s="11"/>
      <c r="N263" s="49">
        <f>N262+Table_1[[#This Row],[Crédito]]+Table_1[[#This Row],[Débito]]</f>
        <v>193007.03</v>
      </c>
    </row>
    <row r="264" spans="1:14" ht="13.5" x14ac:dyDescent="0.25">
      <c r="A264" s="18">
        <v>262</v>
      </c>
      <c r="B264" s="8" t="s">
        <v>401</v>
      </c>
      <c r="C264" s="36">
        <v>281330583</v>
      </c>
      <c r="D264" s="9">
        <v>28</v>
      </c>
      <c r="E264" s="9" t="s">
        <v>116</v>
      </c>
      <c r="F264" s="9">
        <v>2023</v>
      </c>
      <c r="G264" s="9" t="s">
        <v>248</v>
      </c>
      <c r="H264" s="13" t="s">
        <v>132</v>
      </c>
      <c r="I264" s="13" t="s">
        <v>402</v>
      </c>
      <c r="J264" s="12"/>
      <c r="K264" s="10" t="s">
        <v>133</v>
      </c>
      <c r="L264" s="39">
        <v>1400</v>
      </c>
      <c r="M264" s="11"/>
      <c r="N264" s="49">
        <f>N263+Table_1[[#This Row],[Crédito]]+Table_1[[#This Row],[Débito]]</f>
        <v>194407.03</v>
      </c>
    </row>
    <row r="265" spans="1:14" ht="13.5" x14ac:dyDescent="0.25">
      <c r="A265" s="18">
        <v>263</v>
      </c>
      <c r="B265" s="8" t="s">
        <v>401</v>
      </c>
      <c r="C265" s="36">
        <v>281330584</v>
      </c>
      <c r="D265" s="9">
        <v>28</v>
      </c>
      <c r="E265" s="9" t="s">
        <v>116</v>
      </c>
      <c r="F265" s="9">
        <v>2023</v>
      </c>
      <c r="G265" s="9" t="s">
        <v>247</v>
      </c>
      <c r="H265" s="13" t="s">
        <v>132</v>
      </c>
      <c r="I265" s="13" t="s">
        <v>402</v>
      </c>
      <c r="J265" s="12"/>
      <c r="K265" s="10" t="s">
        <v>133</v>
      </c>
      <c r="L265" s="39">
        <v>7000</v>
      </c>
      <c r="M265" s="11"/>
      <c r="N265" s="54">
        <f>N264+Table_1[[#This Row],[Crédito]]+Table_1[[#This Row],[Débito]]</f>
        <v>201407.03</v>
      </c>
    </row>
    <row r="266" spans="1:14" ht="13.5" x14ac:dyDescent="0.25">
      <c r="A266" s="18">
        <v>264</v>
      </c>
      <c r="B266" s="8" t="s">
        <v>401</v>
      </c>
      <c r="C266" s="36">
        <v>111221000009093</v>
      </c>
      <c r="D266" s="9">
        <v>2</v>
      </c>
      <c r="E266" s="9" t="s">
        <v>120</v>
      </c>
      <c r="F266" s="9">
        <v>2023</v>
      </c>
      <c r="G266" s="9" t="s">
        <v>249</v>
      </c>
      <c r="H266" s="13" t="s">
        <v>152</v>
      </c>
      <c r="I266" s="13" t="s">
        <v>402</v>
      </c>
      <c r="J266" s="12"/>
      <c r="K266" s="10" t="s">
        <v>153</v>
      </c>
      <c r="L266" s="39">
        <v>7700</v>
      </c>
      <c r="M266" s="11"/>
      <c r="N266" s="82">
        <f>N265+CONCILIAÇÃO!$L266-CONCILIAÇÃO!$M266</f>
        <v>209107.03</v>
      </c>
    </row>
    <row r="267" spans="1:14" ht="13.5" hidden="1" x14ac:dyDescent="0.25">
      <c r="A267" s="18">
        <v>265</v>
      </c>
      <c r="B267" s="8" t="s">
        <v>459</v>
      </c>
      <c r="C267" s="36">
        <v>551295000101879</v>
      </c>
      <c r="D267" s="9">
        <v>2</v>
      </c>
      <c r="E267" s="9" t="s">
        <v>120</v>
      </c>
      <c r="F267" s="9">
        <v>2023</v>
      </c>
      <c r="G267" s="9" t="s">
        <v>311</v>
      </c>
      <c r="H267" s="13" t="s">
        <v>224</v>
      </c>
      <c r="I267" s="13" t="s">
        <v>614</v>
      </c>
      <c r="J267" s="12"/>
      <c r="K267" s="10" t="s">
        <v>225</v>
      </c>
      <c r="L267" s="40"/>
      <c r="M267" s="35">
        <v>-714</v>
      </c>
      <c r="N267" s="82">
        <f>N266+CONCILIAÇÃO!$L267+CONCILIAÇÃO!$M267</f>
        <v>208393.03</v>
      </c>
    </row>
    <row r="268" spans="1:14" ht="13.5" hidden="1" x14ac:dyDescent="0.25">
      <c r="A268" s="18">
        <v>266</v>
      </c>
      <c r="B268" s="8" t="s">
        <v>615</v>
      </c>
      <c r="C268" s="36">
        <v>50201</v>
      </c>
      <c r="D268" s="9">
        <v>2</v>
      </c>
      <c r="E268" s="9" t="s">
        <v>120</v>
      </c>
      <c r="F268" s="9">
        <v>2023</v>
      </c>
      <c r="G268" s="9" t="s">
        <v>312</v>
      </c>
      <c r="H268" s="13" t="s">
        <v>172</v>
      </c>
      <c r="I268" s="13" t="s">
        <v>409</v>
      </c>
      <c r="J268" s="12"/>
      <c r="K268" s="10" t="s">
        <v>173</v>
      </c>
      <c r="L268" s="40"/>
      <c r="M268" s="35">
        <v>-4045.74</v>
      </c>
      <c r="N268" s="82">
        <f>N267+CONCILIAÇÃO!$L268+CONCILIAÇÃO!$M268</f>
        <v>204347.29</v>
      </c>
    </row>
    <row r="269" spans="1:14" ht="13.5" hidden="1" x14ac:dyDescent="0.25">
      <c r="A269" s="18">
        <v>267</v>
      </c>
      <c r="B269" s="8" t="s">
        <v>615</v>
      </c>
      <c r="C269" s="36">
        <v>50202</v>
      </c>
      <c r="D269" s="9">
        <v>2</v>
      </c>
      <c r="E269" s="9" t="s">
        <v>120</v>
      </c>
      <c r="F269" s="9">
        <v>2023</v>
      </c>
      <c r="G269" s="9" t="s">
        <v>358</v>
      </c>
      <c r="H269" s="13" t="s">
        <v>144</v>
      </c>
      <c r="I269" s="13" t="s">
        <v>409</v>
      </c>
      <c r="J269" s="12"/>
      <c r="K269" s="10" t="s">
        <v>145</v>
      </c>
      <c r="L269" s="40"/>
      <c r="M269" s="35">
        <v>-1948.8</v>
      </c>
      <c r="N269" s="82">
        <f>N268+CONCILIAÇÃO!$L269+CONCILIAÇÃO!$M269</f>
        <v>202398.49000000002</v>
      </c>
    </row>
    <row r="270" spans="1:14" ht="13.5" hidden="1" x14ac:dyDescent="0.25">
      <c r="A270" s="18">
        <v>268</v>
      </c>
      <c r="B270" s="8" t="s">
        <v>603</v>
      </c>
      <c r="C270" s="36">
        <v>50203</v>
      </c>
      <c r="D270" s="9">
        <v>2</v>
      </c>
      <c r="E270" s="9" t="s">
        <v>120</v>
      </c>
      <c r="F270" s="9">
        <v>2023</v>
      </c>
      <c r="G270" s="9" t="s">
        <v>313</v>
      </c>
      <c r="H270" s="13" t="s">
        <v>127</v>
      </c>
      <c r="I270" s="13" t="s">
        <v>128</v>
      </c>
      <c r="J270" s="12"/>
      <c r="K270" s="10" t="s">
        <v>129</v>
      </c>
      <c r="L270" s="40"/>
      <c r="M270" s="35">
        <v>-2100</v>
      </c>
      <c r="N270" s="82">
        <f>N269+CONCILIAÇÃO!$L270+CONCILIAÇÃO!$M270</f>
        <v>200298.49000000002</v>
      </c>
    </row>
    <row r="271" spans="1:14" ht="13.5" hidden="1" x14ac:dyDescent="0.25">
      <c r="A271" s="18">
        <v>269</v>
      </c>
      <c r="B271" s="8" t="s">
        <v>400</v>
      </c>
      <c r="C271" s="36">
        <v>831251203181275</v>
      </c>
      <c r="D271" s="9">
        <v>5</v>
      </c>
      <c r="E271" s="9" t="s">
        <v>120</v>
      </c>
      <c r="F271" s="9">
        <v>2023</v>
      </c>
      <c r="G271" s="9" t="s">
        <v>403</v>
      </c>
      <c r="H271" s="13" t="s">
        <v>122</v>
      </c>
      <c r="I271" s="13" t="s">
        <v>384</v>
      </c>
      <c r="J271" s="12"/>
      <c r="K271" s="10" t="s">
        <v>123</v>
      </c>
      <c r="L271" s="40"/>
      <c r="M271" s="35">
        <v>-69</v>
      </c>
      <c r="N271" s="82">
        <f>N270+CONCILIAÇÃO!$L271+CONCILIAÇÃO!$M271</f>
        <v>200229.49000000002</v>
      </c>
    </row>
    <row r="272" spans="1:14" ht="13.5" x14ac:dyDescent="0.25">
      <c r="A272" s="18">
        <v>270</v>
      </c>
      <c r="B272" s="8" t="s">
        <v>401</v>
      </c>
      <c r="C272" s="36">
        <v>283226335</v>
      </c>
      <c r="D272" s="9">
        <v>9</v>
      </c>
      <c r="E272" s="9" t="s">
        <v>120</v>
      </c>
      <c r="F272" s="9">
        <v>2023</v>
      </c>
      <c r="G272" s="9" t="s">
        <v>250</v>
      </c>
      <c r="H272" s="13" t="s">
        <v>515</v>
      </c>
      <c r="I272" s="13" t="s">
        <v>402</v>
      </c>
      <c r="J272" s="12"/>
      <c r="K272" s="10" t="s">
        <v>118</v>
      </c>
      <c r="L272" s="40">
        <v>10500</v>
      </c>
      <c r="M272" s="35"/>
      <c r="N272" s="82">
        <f>N271+CONCILIAÇÃO!$L272+CONCILIAÇÃO!$M272</f>
        <v>210729.49000000002</v>
      </c>
    </row>
    <row r="273" spans="1:14" ht="13.5" hidden="1" x14ac:dyDescent="0.25">
      <c r="A273" s="18">
        <v>271</v>
      </c>
      <c r="B273" s="8" t="s">
        <v>124</v>
      </c>
      <c r="C273" s="36">
        <v>51001</v>
      </c>
      <c r="D273" s="9">
        <v>10</v>
      </c>
      <c r="E273" s="9" t="s">
        <v>120</v>
      </c>
      <c r="F273" s="9">
        <v>2023</v>
      </c>
      <c r="G273" s="9" t="s">
        <v>392</v>
      </c>
      <c r="H273" s="13" t="s">
        <v>125</v>
      </c>
      <c r="I273" s="13" t="s">
        <v>479</v>
      </c>
      <c r="J273" s="12"/>
      <c r="K273" s="10" t="s">
        <v>126</v>
      </c>
      <c r="L273" s="40"/>
      <c r="M273" s="35">
        <v>-1223.5</v>
      </c>
      <c r="N273" s="82">
        <f>N272+CONCILIAÇÃO!$L273+CONCILIAÇÃO!$M273</f>
        <v>209505.99000000002</v>
      </c>
    </row>
    <row r="274" spans="1:14" ht="13.5" hidden="1" x14ac:dyDescent="0.25">
      <c r="A274" s="18">
        <v>272</v>
      </c>
      <c r="B274" s="8" t="s">
        <v>420</v>
      </c>
      <c r="C274" s="36">
        <v>51002</v>
      </c>
      <c r="D274" s="9">
        <v>10</v>
      </c>
      <c r="E274" s="9" t="s">
        <v>120</v>
      </c>
      <c r="F274" s="9">
        <v>2023</v>
      </c>
      <c r="G274" s="9" t="s">
        <v>251</v>
      </c>
      <c r="H274" s="13" t="s">
        <v>166</v>
      </c>
      <c r="I274" s="13" t="s">
        <v>286</v>
      </c>
      <c r="J274" s="12"/>
      <c r="K274" s="10" t="s">
        <v>167</v>
      </c>
      <c r="L274" s="40"/>
      <c r="M274" s="35">
        <v>-976.1</v>
      </c>
      <c r="N274" s="82">
        <f>N273+CONCILIAÇÃO!$L274+CONCILIAÇÃO!$M274</f>
        <v>208529.89</v>
      </c>
    </row>
    <row r="275" spans="1:14" ht="13.5" hidden="1" x14ac:dyDescent="0.25">
      <c r="A275" s="18">
        <v>273</v>
      </c>
      <c r="B275" s="8" t="s">
        <v>647</v>
      </c>
      <c r="C275" s="36">
        <v>51003</v>
      </c>
      <c r="D275" s="9">
        <v>10</v>
      </c>
      <c r="E275" s="9" t="s">
        <v>120</v>
      </c>
      <c r="F275" s="9">
        <v>2023</v>
      </c>
      <c r="G275" s="9" t="s">
        <v>252</v>
      </c>
      <c r="H275" s="13" t="s">
        <v>188</v>
      </c>
      <c r="I275" s="13" t="s">
        <v>286</v>
      </c>
      <c r="J275" s="12"/>
      <c r="K275" s="10" t="s">
        <v>189</v>
      </c>
      <c r="L275" s="40"/>
      <c r="M275" s="35">
        <v>-680</v>
      </c>
      <c r="N275" s="82">
        <f>N274+CONCILIAÇÃO!$L275+CONCILIAÇÃO!$M275</f>
        <v>207849.89</v>
      </c>
    </row>
    <row r="276" spans="1:14" ht="27" x14ac:dyDescent="0.25">
      <c r="A276" s="27">
        <v>274</v>
      </c>
      <c r="B276" s="8" t="s">
        <v>401</v>
      </c>
      <c r="C276" s="36">
        <v>283650944</v>
      </c>
      <c r="D276" s="9">
        <v>11</v>
      </c>
      <c r="E276" s="9" t="s">
        <v>120</v>
      </c>
      <c r="F276" s="9">
        <v>2023</v>
      </c>
      <c r="G276" s="9" t="s">
        <v>253</v>
      </c>
      <c r="H276" s="13" t="s">
        <v>520</v>
      </c>
      <c r="I276" s="13" t="s">
        <v>402</v>
      </c>
      <c r="J276" s="12"/>
      <c r="K276" s="10" t="s">
        <v>117</v>
      </c>
      <c r="L276" s="40">
        <v>12600</v>
      </c>
      <c r="M276" s="35"/>
      <c r="N276" s="82">
        <f>N275+CONCILIAÇÃO!$L276+CONCILIAÇÃO!$M276</f>
        <v>220449.89</v>
      </c>
    </row>
    <row r="277" spans="1:14" ht="13.5" hidden="1" x14ac:dyDescent="0.25">
      <c r="A277" s="18">
        <v>275</v>
      </c>
      <c r="B277" s="8" t="s">
        <v>424</v>
      </c>
      <c r="C277" s="36">
        <v>850008</v>
      </c>
      <c r="D277" s="9">
        <v>11</v>
      </c>
      <c r="E277" s="9" t="s">
        <v>120</v>
      </c>
      <c r="F277" s="9">
        <v>2023</v>
      </c>
      <c r="G277" s="9" t="s">
        <v>254</v>
      </c>
      <c r="H277" s="13" t="s">
        <v>228</v>
      </c>
      <c r="I277" s="13" t="s">
        <v>286</v>
      </c>
      <c r="J277" s="13"/>
      <c r="K277" s="10" t="s">
        <v>229</v>
      </c>
      <c r="L277" s="40"/>
      <c r="M277" s="35">
        <v>-1347.85</v>
      </c>
      <c r="N277" s="82">
        <f>N276+CONCILIAÇÃO!$L277+CONCILIAÇÃO!$M277</f>
        <v>219102.04</v>
      </c>
    </row>
    <row r="278" spans="1:14" ht="13.5" x14ac:dyDescent="0.25">
      <c r="A278" s="18">
        <v>276</v>
      </c>
      <c r="B278" s="8" t="s">
        <v>401</v>
      </c>
      <c r="C278" s="36">
        <v>283908731</v>
      </c>
      <c r="D278" s="9">
        <v>12</v>
      </c>
      <c r="E278" s="9" t="s">
        <v>120</v>
      </c>
      <c r="F278" s="9">
        <v>2023</v>
      </c>
      <c r="G278" s="18" t="s">
        <v>563</v>
      </c>
      <c r="H278" s="13" t="s">
        <v>514</v>
      </c>
      <c r="I278" s="13" t="s">
        <v>402</v>
      </c>
      <c r="J278" s="12"/>
      <c r="K278" s="10" t="s">
        <v>134</v>
      </c>
      <c r="L278" s="57">
        <v>5336.4</v>
      </c>
      <c r="M278" s="35"/>
      <c r="N278" s="82">
        <f>N277+CONCILIAÇÃO!$L278+CONCILIAÇÃO!$M278</f>
        <v>224438.44</v>
      </c>
    </row>
    <row r="279" spans="1:14" ht="13.5" x14ac:dyDescent="0.25">
      <c r="A279" s="18">
        <v>277</v>
      </c>
      <c r="B279" s="8" t="s">
        <v>401</v>
      </c>
      <c r="C279" s="36">
        <v>78001903800053</v>
      </c>
      <c r="D279" s="9">
        <v>16</v>
      </c>
      <c r="E279" s="9" t="s">
        <v>120</v>
      </c>
      <c r="F279" s="9">
        <v>2023</v>
      </c>
      <c r="G279" s="9" t="s">
        <v>549</v>
      </c>
      <c r="H279" s="13" t="s">
        <v>517</v>
      </c>
      <c r="I279" s="13" t="s">
        <v>402</v>
      </c>
      <c r="J279" s="12"/>
      <c r="K279" s="10" t="s">
        <v>119</v>
      </c>
      <c r="L279" s="40">
        <v>14000</v>
      </c>
      <c r="M279" s="35"/>
      <c r="N279" s="82">
        <f>N278+CONCILIAÇÃO!$L279+CONCILIAÇÃO!$M279</f>
        <v>238438.44</v>
      </c>
    </row>
    <row r="280" spans="1:14" ht="13.5" x14ac:dyDescent="0.25">
      <c r="A280" s="18">
        <v>278</v>
      </c>
      <c r="B280" s="8" t="s">
        <v>401</v>
      </c>
      <c r="C280" s="36">
        <v>284471596</v>
      </c>
      <c r="D280" s="9">
        <v>17</v>
      </c>
      <c r="E280" s="9" t="s">
        <v>120</v>
      </c>
      <c r="F280" s="9">
        <v>2023</v>
      </c>
      <c r="G280" s="9" t="s">
        <v>255</v>
      </c>
      <c r="H280" s="13" t="s">
        <v>132</v>
      </c>
      <c r="I280" s="13" t="s">
        <v>402</v>
      </c>
      <c r="J280" s="12"/>
      <c r="K280" s="10" t="s">
        <v>133</v>
      </c>
      <c r="L280" s="40">
        <v>8400</v>
      </c>
      <c r="M280" s="35"/>
      <c r="N280" s="82">
        <f>N279+CONCILIAÇÃO!$L280+CONCILIAÇÃO!$M280</f>
        <v>246838.44</v>
      </c>
    </row>
    <row r="281" spans="1:14" ht="13.5" hidden="1" x14ac:dyDescent="0.25">
      <c r="A281" s="18">
        <v>279</v>
      </c>
      <c r="B281" s="8" t="s">
        <v>124</v>
      </c>
      <c r="C281" s="36">
        <v>554439000039504</v>
      </c>
      <c r="D281" s="9">
        <v>17</v>
      </c>
      <c r="E281" s="9" t="s">
        <v>120</v>
      </c>
      <c r="F281" s="9">
        <v>2023</v>
      </c>
      <c r="G281" s="9" t="s">
        <v>412</v>
      </c>
      <c r="H281" s="13" t="s">
        <v>410</v>
      </c>
      <c r="I281" s="13" t="s">
        <v>478</v>
      </c>
      <c r="K281" s="78" t="s">
        <v>623</v>
      </c>
      <c r="L281" s="40"/>
      <c r="M281" s="35">
        <v>-3406.72</v>
      </c>
      <c r="N281" s="82">
        <f>N280+CONCILIAÇÃO!$L281+CONCILIAÇÃO!$M281</f>
        <v>243431.72</v>
      </c>
    </row>
    <row r="282" spans="1:14" ht="13.5" hidden="1" x14ac:dyDescent="0.25">
      <c r="A282" s="18">
        <v>280</v>
      </c>
      <c r="B282" s="8" t="s">
        <v>124</v>
      </c>
      <c r="C282" s="36">
        <v>554439000039504</v>
      </c>
      <c r="D282" s="9">
        <v>17</v>
      </c>
      <c r="E282" s="9" t="s">
        <v>120</v>
      </c>
      <c r="F282" s="9">
        <v>2023</v>
      </c>
      <c r="G282" s="9" t="s">
        <v>412</v>
      </c>
      <c r="H282" s="13" t="s">
        <v>410</v>
      </c>
      <c r="I282" s="13" t="s">
        <v>481</v>
      </c>
      <c r="J282" s="12"/>
      <c r="K282" s="78" t="s">
        <v>623</v>
      </c>
      <c r="L282" s="40"/>
      <c r="M282" s="35">
        <v>-6194</v>
      </c>
      <c r="N282" s="82">
        <f>N281+CONCILIAÇÃO!$L282+CONCILIAÇÃO!$M282</f>
        <v>237237.72</v>
      </c>
    </row>
    <row r="283" spans="1:14" ht="13.5" hidden="1" x14ac:dyDescent="0.25">
      <c r="A283" s="18">
        <v>281</v>
      </c>
      <c r="B283" s="8" t="s">
        <v>124</v>
      </c>
      <c r="C283" s="36">
        <v>51801</v>
      </c>
      <c r="D283" s="9">
        <v>18</v>
      </c>
      <c r="E283" s="9" t="s">
        <v>120</v>
      </c>
      <c r="F283" s="9">
        <v>2023</v>
      </c>
      <c r="G283" s="9" t="s">
        <v>412</v>
      </c>
      <c r="H283" s="13" t="s">
        <v>410</v>
      </c>
      <c r="I283" s="13" t="s">
        <v>480</v>
      </c>
      <c r="J283" s="12"/>
      <c r="K283" s="78" t="s">
        <v>623</v>
      </c>
      <c r="L283" s="40"/>
      <c r="M283" s="35">
        <v>-2387.37</v>
      </c>
      <c r="N283" s="82">
        <f>N282+CONCILIAÇÃO!$L283+CONCILIAÇÃO!$M283</f>
        <v>234850.35</v>
      </c>
    </row>
    <row r="284" spans="1:14" ht="13.5" x14ac:dyDescent="0.25">
      <c r="A284" s="18">
        <v>282</v>
      </c>
      <c r="B284" s="8" t="s">
        <v>401</v>
      </c>
      <c r="C284" s="36">
        <v>285938620</v>
      </c>
      <c r="D284" s="9">
        <v>29</v>
      </c>
      <c r="E284" s="9" t="s">
        <v>120</v>
      </c>
      <c r="F284" s="9">
        <v>2023</v>
      </c>
      <c r="G284" s="18" t="s">
        <v>564</v>
      </c>
      <c r="H284" s="13" t="s">
        <v>514</v>
      </c>
      <c r="I284" s="13" t="s">
        <v>402</v>
      </c>
      <c r="J284" s="12"/>
      <c r="K284" s="10" t="s">
        <v>134</v>
      </c>
      <c r="L284" s="57">
        <v>5336.4</v>
      </c>
      <c r="M284" s="35"/>
      <c r="N284" s="82">
        <f>N283+CONCILIAÇÃO!$L284+CONCILIAÇÃO!$M284</f>
        <v>240186.75</v>
      </c>
    </row>
    <row r="285" spans="1:14" ht="13.5" x14ac:dyDescent="0.25">
      <c r="A285" s="18">
        <v>283</v>
      </c>
      <c r="B285" s="8" t="s">
        <v>401</v>
      </c>
      <c r="C285" s="36">
        <v>111511000005288</v>
      </c>
      <c r="D285" s="9">
        <v>31</v>
      </c>
      <c r="E285" s="9" t="s">
        <v>120</v>
      </c>
      <c r="F285" s="9">
        <v>2023</v>
      </c>
      <c r="G285" s="9" t="s">
        <v>256</v>
      </c>
      <c r="H285" s="13" t="s">
        <v>152</v>
      </c>
      <c r="I285" s="13" t="s">
        <v>402</v>
      </c>
      <c r="J285" s="12"/>
      <c r="K285" s="10" t="s">
        <v>153</v>
      </c>
      <c r="L285" s="40">
        <v>7700</v>
      </c>
      <c r="M285" s="35"/>
      <c r="N285" s="83">
        <f>N284+CONCILIAÇÃO!$L285+CONCILIAÇÃO!$M285</f>
        <v>247886.75</v>
      </c>
    </row>
    <row r="286" spans="1:14" ht="13.5" hidden="1" x14ac:dyDescent="0.25">
      <c r="A286" s="18">
        <v>284</v>
      </c>
      <c r="B286" s="8" t="s">
        <v>615</v>
      </c>
      <c r="C286" s="36">
        <v>60501</v>
      </c>
      <c r="D286" s="9">
        <v>5</v>
      </c>
      <c r="E286" s="9" t="s">
        <v>141</v>
      </c>
      <c r="F286" s="9">
        <v>2023</v>
      </c>
      <c r="G286" s="9" t="s">
        <v>314</v>
      </c>
      <c r="H286" s="13" t="s">
        <v>235</v>
      </c>
      <c r="I286" s="13" t="s">
        <v>409</v>
      </c>
      <c r="J286" s="12"/>
      <c r="K286" s="10" t="s">
        <v>236</v>
      </c>
      <c r="L286" s="40"/>
      <c r="M286" s="35">
        <v>-3991.22</v>
      </c>
      <c r="N286" s="82">
        <f>N285+CONCILIAÇÃO!$L286+CONCILIAÇÃO!$M286</f>
        <v>243895.53</v>
      </c>
    </row>
    <row r="287" spans="1:14" ht="13.5" hidden="1" x14ac:dyDescent="0.25">
      <c r="A287" s="18">
        <v>285</v>
      </c>
      <c r="B287" s="8" t="s">
        <v>459</v>
      </c>
      <c r="C287" s="36">
        <v>60502</v>
      </c>
      <c r="D287" s="9">
        <v>5</v>
      </c>
      <c r="E287" s="9" t="s">
        <v>141</v>
      </c>
      <c r="F287" s="9">
        <v>2023</v>
      </c>
      <c r="G287" s="9" t="s">
        <v>315</v>
      </c>
      <c r="H287" s="13" t="s">
        <v>211</v>
      </c>
      <c r="I287" s="13" t="s">
        <v>614</v>
      </c>
      <c r="J287" s="12"/>
      <c r="K287" s="10" t="s">
        <v>212</v>
      </c>
      <c r="L287" s="40"/>
      <c r="M287" s="35">
        <v>-3978.43</v>
      </c>
      <c r="N287" s="82">
        <f>N286+CONCILIAÇÃO!$L287+CONCILIAÇÃO!$M287</f>
        <v>239917.1</v>
      </c>
    </row>
    <row r="288" spans="1:14" ht="13.5" hidden="1" x14ac:dyDescent="0.25">
      <c r="A288" s="18">
        <v>286</v>
      </c>
      <c r="B288" s="8" t="s">
        <v>615</v>
      </c>
      <c r="C288" s="36">
        <v>60503</v>
      </c>
      <c r="D288" s="9">
        <v>5</v>
      </c>
      <c r="E288" s="9" t="s">
        <v>141</v>
      </c>
      <c r="F288" s="9">
        <v>2023</v>
      </c>
      <c r="G288" s="9" t="s">
        <v>316</v>
      </c>
      <c r="H288" s="13" t="s">
        <v>176</v>
      </c>
      <c r="I288" s="13" t="s">
        <v>409</v>
      </c>
      <c r="J288" s="12"/>
      <c r="K288" s="10" t="s">
        <v>177</v>
      </c>
      <c r="L288" s="40"/>
      <c r="M288" s="35">
        <v>-3991.22</v>
      </c>
      <c r="N288" s="82">
        <f>N287+CONCILIAÇÃO!$L288+CONCILIAÇÃO!$M288</f>
        <v>235925.88</v>
      </c>
    </row>
    <row r="289" spans="1:14" ht="13.5" hidden="1" x14ac:dyDescent="0.25">
      <c r="A289" s="18">
        <v>287</v>
      </c>
      <c r="B289" s="8" t="s">
        <v>615</v>
      </c>
      <c r="C289" s="36">
        <v>60504</v>
      </c>
      <c r="D289" s="9">
        <v>5</v>
      </c>
      <c r="E289" s="9" t="s">
        <v>141</v>
      </c>
      <c r="F289" s="9">
        <v>2023</v>
      </c>
      <c r="G289" s="9" t="s">
        <v>317</v>
      </c>
      <c r="H289" s="13" t="s">
        <v>144</v>
      </c>
      <c r="I289" s="13" t="s">
        <v>409</v>
      </c>
      <c r="J289" s="12"/>
      <c r="K289" s="10" t="s">
        <v>145</v>
      </c>
      <c r="L289" s="40"/>
      <c r="M289" s="35">
        <v>-1948.8</v>
      </c>
      <c r="N289" s="82">
        <f>N288+CONCILIAÇÃO!$L289+CONCILIAÇÃO!$M289</f>
        <v>233977.08000000002</v>
      </c>
    </row>
    <row r="290" spans="1:14" ht="13.5" hidden="1" x14ac:dyDescent="0.25">
      <c r="A290" s="18">
        <v>288</v>
      </c>
      <c r="B290" s="8" t="s">
        <v>400</v>
      </c>
      <c r="C290" s="36">
        <v>801561100088756</v>
      </c>
      <c r="D290" s="9">
        <v>5</v>
      </c>
      <c r="E290" s="9" t="s">
        <v>141</v>
      </c>
      <c r="F290" s="9">
        <v>2023</v>
      </c>
      <c r="G290" s="9" t="s">
        <v>403</v>
      </c>
      <c r="H290" s="13" t="s">
        <v>122</v>
      </c>
      <c r="I290" s="13" t="s">
        <v>384</v>
      </c>
      <c r="J290" s="12"/>
      <c r="K290" s="10" t="s">
        <v>123</v>
      </c>
      <c r="L290" s="40"/>
      <c r="M290" s="35">
        <v>-69</v>
      </c>
      <c r="N290" s="82">
        <f>N289+CONCILIAÇÃO!$L290+CONCILIAÇÃO!$M290</f>
        <v>233908.08000000002</v>
      </c>
    </row>
    <row r="291" spans="1:14" ht="13.5" hidden="1" x14ac:dyDescent="0.25">
      <c r="A291" s="18">
        <v>289</v>
      </c>
      <c r="B291" s="8" t="s">
        <v>400</v>
      </c>
      <c r="C291" s="36">
        <v>881561100046018</v>
      </c>
      <c r="D291" s="9">
        <v>5</v>
      </c>
      <c r="E291" s="9" t="s">
        <v>141</v>
      </c>
      <c r="F291" s="9">
        <v>2023</v>
      </c>
      <c r="G291" s="9" t="s">
        <v>403</v>
      </c>
      <c r="H291" s="13" t="s">
        <v>122</v>
      </c>
      <c r="I291" s="13" t="s">
        <v>384</v>
      </c>
      <c r="J291" s="12"/>
      <c r="K291" s="10" t="s">
        <v>123</v>
      </c>
      <c r="L291" s="40"/>
      <c r="M291" s="35">
        <v>-11.5</v>
      </c>
      <c r="N291" s="82">
        <f>N290+CONCILIAÇÃO!$L291+CONCILIAÇÃO!$M291</f>
        <v>233896.58000000002</v>
      </c>
    </row>
    <row r="292" spans="1:14" ht="13.5" hidden="1" x14ac:dyDescent="0.25">
      <c r="A292" s="18">
        <v>290</v>
      </c>
      <c r="B292" s="8" t="s">
        <v>615</v>
      </c>
      <c r="C292" s="36">
        <v>60601</v>
      </c>
      <c r="D292" s="9">
        <v>6</v>
      </c>
      <c r="E292" s="9" t="s">
        <v>141</v>
      </c>
      <c r="F292" s="9">
        <v>2023</v>
      </c>
      <c r="G292" s="9" t="s">
        <v>318</v>
      </c>
      <c r="H292" s="13" t="s">
        <v>172</v>
      </c>
      <c r="I292" s="13" t="s">
        <v>409</v>
      </c>
      <c r="J292" s="12"/>
      <c r="K292" s="10" t="s">
        <v>173</v>
      </c>
      <c r="L292" s="40"/>
      <c r="M292" s="35">
        <v>-4045.74</v>
      </c>
      <c r="N292" s="82">
        <f>N291+CONCILIAÇÃO!$L292+CONCILIAÇÃO!$M292</f>
        <v>229850.84000000003</v>
      </c>
    </row>
    <row r="293" spans="1:14" ht="13.5" hidden="1" x14ac:dyDescent="0.25">
      <c r="A293" s="18">
        <v>291</v>
      </c>
      <c r="B293" s="8" t="s">
        <v>400</v>
      </c>
      <c r="C293" s="36">
        <v>871571200140003</v>
      </c>
      <c r="D293" s="9">
        <v>6</v>
      </c>
      <c r="E293" s="9" t="s">
        <v>141</v>
      </c>
      <c r="F293" s="9">
        <v>2023</v>
      </c>
      <c r="G293" s="9" t="s">
        <v>403</v>
      </c>
      <c r="H293" s="13" t="s">
        <v>122</v>
      </c>
      <c r="I293" s="13" t="s">
        <v>384</v>
      </c>
      <c r="J293" s="12"/>
      <c r="K293" s="10" t="s">
        <v>123</v>
      </c>
      <c r="L293" s="40"/>
      <c r="M293" s="35">
        <v>-11.5</v>
      </c>
      <c r="N293" s="82">
        <f>N292+CONCILIAÇÃO!$L293+CONCILIAÇÃO!$M293</f>
        <v>229839.34000000003</v>
      </c>
    </row>
    <row r="294" spans="1:14" ht="13.5" hidden="1" x14ac:dyDescent="0.25">
      <c r="A294" s="18">
        <v>292</v>
      </c>
      <c r="B294" s="8" t="s">
        <v>603</v>
      </c>
      <c r="C294" s="36">
        <v>60701</v>
      </c>
      <c r="D294" s="9">
        <v>7</v>
      </c>
      <c r="E294" s="9" t="s">
        <v>141</v>
      </c>
      <c r="F294" s="9">
        <v>2023</v>
      </c>
      <c r="G294" s="9" t="s">
        <v>319</v>
      </c>
      <c r="H294" s="13" t="s">
        <v>127</v>
      </c>
      <c r="I294" s="13" t="s">
        <v>128</v>
      </c>
      <c r="J294" s="12"/>
      <c r="K294" s="10" t="s">
        <v>129</v>
      </c>
      <c r="L294" s="40"/>
      <c r="M294" s="35">
        <v>-2225</v>
      </c>
      <c r="N294" s="82">
        <f>N293+CONCILIAÇÃO!$L294+CONCILIAÇÃO!$M294</f>
        <v>227614.34000000003</v>
      </c>
    </row>
    <row r="295" spans="1:14" ht="13.5" hidden="1" x14ac:dyDescent="0.25">
      <c r="A295" s="18">
        <v>293</v>
      </c>
      <c r="B295" s="8" t="s">
        <v>603</v>
      </c>
      <c r="C295" s="36">
        <v>60702</v>
      </c>
      <c r="D295" s="9">
        <v>7</v>
      </c>
      <c r="E295" s="9" t="s">
        <v>141</v>
      </c>
      <c r="F295" s="9">
        <v>2023</v>
      </c>
      <c r="G295" s="9" t="s">
        <v>651</v>
      </c>
      <c r="H295" s="13" t="s">
        <v>127</v>
      </c>
      <c r="I295" s="13" t="s">
        <v>128</v>
      </c>
      <c r="J295" s="12"/>
      <c r="K295" s="10" t="s">
        <v>129</v>
      </c>
      <c r="L295" s="40"/>
      <c r="M295" s="35">
        <v>-125</v>
      </c>
      <c r="N295" s="82">
        <f>N294+CONCILIAÇÃO!$L295+CONCILIAÇÃO!$M295</f>
        <v>227489.34000000003</v>
      </c>
    </row>
    <row r="296" spans="1:14" ht="13.5" hidden="1" x14ac:dyDescent="0.25">
      <c r="A296" s="18">
        <v>294</v>
      </c>
      <c r="B296" s="8" t="s">
        <v>400</v>
      </c>
      <c r="C296" s="36">
        <v>861581200155686</v>
      </c>
      <c r="D296" s="9">
        <v>7</v>
      </c>
      <c r="E296" s="9" t="s">
        <v>141</v>
      </c>
      <c r="F296" s="9">
        <v>2023</v>
      </c>
      <c r="G296" s="9" t="s">
        <v>403</v>
      </c>
      <c r="H296" s="13" t="s">
        <v>122</v>
      </c>
      <c r="I296" s="13" t="s">
        <v>384</v>
      </c>
      <c r="J296" s="12"/>
      <c r="K296" s="10" t="s">
        <v>123</v>
      </c>
      <c r="L296" s="40"/>
      <c r="M296" s="35">
        <v>-11.5</v>
      </c>
      <c r="N296" s="82">
        <f>N295+CONCILIAÇÃO!$L296+CONCILIAÇÃO!$M296</f>
        <v>227477.84000000003</v>
      </c>
    </row>
    <row r="297" spans="1:14" ht="13.5" hidden="1" x14ac:dyDescent="0.25">
      <c r="A297" s="18">
        <v>295</v>
      </c>
      <c r="B297" s="8" t="s">
        <v>400</v>
      </c>
      <c r="C297" s="36">
        <v>861581200155687</v>
      </c>
      <c r="D297" s="9">
        <v>7</v>
      </c>
      <c r="E297" s="9" t="s">
        <v>141</v>
      </c>
      <c r="F297" s="9">
        <v>2023</v>
      </c>
      <c r="G297" s="9" t="s">
        <v>403</v>
      </c>
      <c r="H297" s="13" t="s">
        <v>122</v>
      </c>
      <c r="I297" s="13" t="s">
        <v>384</v>
      </c>
      <c r="J297" s="12"/>
      <c r="K297" s="10" t="s">
        <v>123</v>
      </c>
      <c r="L297" s="40"/>
      <c r="M297" s="35">
        <v>-11.5</v>
      </c>
      <c r="N297" s="82">
        <f>N296+CONCILIAÇÃO!$L297+CONCILIAÇÃO!$M297</f>
        <v>227466.34000000003</v>
      </c>
    </row>
    <row r="298" spans="1:14" ht="13.5" hidden="1" x14ac:dyDescent="0.25">
      <c r="A298" s="18">
        <v>296</v>
      </c>
      <c r="B298" s="8" t="s">
        <v>124</v>
      </c>
      <c r="C298" s="36">
        <v>61201</v>
      </c>
      <c r="D298" s="9">
        <v>12</v>
      </c>
      <c r="E298" s="9" t="s">
        <v>141</v>
      </c>
      <c r="F298" s="9">
        <v>2023</v>
      </c>
      <c r="G298" s="9" t="s">
        <v>392</v>
      </c>
      <c r="H298" s="13" t="s">
        <v>125</v>
      </c>
      <c r="I298" s="13" t="s">
        <v>482</v>
      </c>
      <c r="J298" s="12"/>
      <c r="K298" s="10" t="s">
        <v>126</v>
      </c>
      <c r="L298" s="40"/>
      <c r="M298" s="35">
        <v>-424</v>
      </c>
      <c r="N298" s="82">
        <f>N297+CONCILIAÇÃO!$L298+CONCILIAÇÃO!$M298</f>
        <v>227042.34000000003</v>
      </c>
    </row>
    <row r="299" spans="1:14" ht="13.5" x14ac:dyDescent="0.25">
      <c r="A299" s="18">
        <v>297</v>
      </c>
      <c r="B299" s="8" t="s">
        <v>401</v>
      </c>
      <c r="C299" s="36">
        <v>288948896</v>
      </c>
      <c r="D299" s="9">
        <v>15</v>
      </c>
      <c r="E299" s="9" t="s">
        <v>141</v>
      </c>
      <c r="F299" s="9">
        <v>2023</v>
      </c>
      <c r="G299" s="18" t="s">
        <v>565</v>
      </c>
      <c r="H299" s="13" t="s">
        <v>514</v>
      </c>
      <c r="I299" s="13" t="s">
        <v>402</v>
      </c>
      <c r="J299" s="12"/>
      <c r="K299" s="10" t="s">
        <v>134</v>
      </c>
      <c r="L299" s="57">
        <v>5336.4</v>
      </c>
      <c r="M299" s="35"/>
      <c r="N299" s="82">
        <f>N298+CONCILIAÇÃO!$L299+CONCILIAÇÃO!$M299</f>
        <v>232378.74000000002</v>
      </c>
    </row>
    <row r="300" spans="1:14" ht="13.5" customHeight="1" x14ac:dyDescent="0.25">
      <c r="A300" s="18">
        <v>298</v>
      </c>
      <c r="B300" s="8" t="s">
        <v>401</v>
      </c>
      <c r="C300" s="36">
        <v>289033413</v>
      </c>
      <c r="D300" s="9">
        <v>15</v>
      </c>
      <c r="E300" s="9" t="s">
        <v>141</v>
      </c>
      <c r="F300" s="9">
        <v>2023</v>
      </c>
      <c r="G300" s="9" t="s">
        <v>257</v>
      </c>
      <c r="H300" s="13" t="s">
        <v>520</v>
      </c>
      <c r="I300" s="13" t="s">
        <v>402</v>
      </c>
      <c r="J300" s="12"/>
      <c r="K300" s="10" t="s">
        <v>117</v>
      </c>
      <c r="L300" s="40">
        <v>12600</v>
      </c>
      <c r="M300" s="35"/>
      <c r="N300" s="82">
        <f>N299+CONCILIAÇÃO!$L300+CONCILIAÇÃO!$M300</f>
        <v>244978.74000000002</v>
      </c>
    </row>
    <row r="301" spans="1:14" ht="13.5" hidden="1" x14ac:dyDescent="0.25">
      <c r="A301" s="18">
        <v>299</v>
      </c>
      <c r="B301" s="8" t="s">
        <v>499</v>
      </c>
      <c r="C301" s="36">
        <v>78001578200193</v>
      </c>
      <c r="D301" s="9">
        <v>15</v>
      </c>
      <c r="E301" s="9" t="s">
        <v>141</v>
      </c>
      <c r="F301" s="9">
        <v>2023</v>
      </c>
      <c r="G301" s="18" t="s">
        <v>394</v>
      </c>
      <c r="H301" s="13" t="s">
        <v>517</v>
      </c>
      <c r="I301" s="13" t="s">
        <v>402</v>
      </c>
      <c r="J301" s="12"/>
      <c r="K301" s="10" t="s">
        <v>119</v>
      </c>
      <c r="L301" s="39" t="s">
        <v>428</v>
      </c>
      <c r="M301" s="35"/>
      <c r="N301" s="82">
        <v>243503.75</v>
      </c>
    </row>
    <row r="302" spans="1:14" ht="13.5" x14ac:dyDescent="0.25">
      <c r="A302" s="18">
        <v>300</v>
      </c>
      <c r="B302" s="8" t="s">
        <v>401</v>
      </c>
      <c r="C302" s="36">
        <v>78001578200193</v>
      </c>
      <c r="D302" s="9">
        <v>16</v>
      </c>
      <c r="E302" s="9" t="s">
        <v>141</v>
      </c>
      <c r="F302" s="9">
        <v>2023</v>
      </c>
      <c r="G302" s="9" t="s">
        <v>277</v>
      </c>
      <c r="H302" s="13" t="s">
        <v>517</v>
      </c>
      <c r="I302" s="13" t="s">
        <v>402</v>
      </c>
      <c r="J302" s="12"/>
      <c r="K302" s="10" t="s">
        <v>119</v>
      </c>
      <c r="L302" s="40">
        <v>14000</v>
      </c>
      <c r="M302" s="11"/>
      <c r="N302" s="82">
        <f>N301+Table_1[[#This Row],[Crédito]]+M302</f>
        <v>257503.75</v>
      </c>
    </row>
    <row r="303" spans="1:14" ht="13.5" x14ac:dyDescent="0.25">
      <c r="A303" s="18">
        <v>301</v>
      </c>
      <c r="B303" s="8" t="s">
        <v>401</v>
      </c>
      <c r="C303" s="36">
        <v>289359123</v>
      </c>
      <c r="D303" s="9">
        <v>19</v>
      </c>
      <c r="E303" s="9" t="s">
        <v>141</v>
      </c>
      <c r="F303" s="9">
        <v>2023</v>
      </c>
      <c r="G303" s="9" t="s">
        <v>258</v>
      </c>
      <c r="H303" s="13" t="s">
        <v>132</v>
      </c>
      <c r="I303" s="13" t="s">
        <v>402</v>
      </c>
      <c r="J303" s="12"/>
      <c r="K303" s="10" t="s">
        <v>133</v>
      </c>
      <c r="L303" s="40">
        <v>8400</v>
      </c>
      <c r="M303" s="35"/>
      <c r="N303" s="82">
        <f>N302+Table_1[[#This Row],[Crédito]]+M303</f>
        <v>265903.75</v>
      </c>
    </row>
    <row r="304" spans="1:14" ht="13.5" hidden="1" x14ac:dyDescent="0.25">
      <c r="A304" s="18">
        <v>302</v>
      </c>
      <c r="B304" s="8" t="s">
        <v>124</v>
      </c>
      <c r="C304" s="36">
        <v>554439000039504</v>
      </c>
      <c r="D304" s="9">
        <v>20</v>
      </c>
      <c r="E304" s="9" t="s">
        <v>141</v>
      </c>
      <c r="F304" s="9">
        <v>2023</v>
      </c>
      <c r="G304" s="9" t="s">
        <v>412</v>
      </c>
      <c r="H304" s="16" t="s">
        <v>410</v>
      </c>
      <c r="I304" s="13" t="s">
        <v>684</v>
      </c>
      <c r="J304" s="12"/>
      <c r="K304" s="78" t="s">
        <v>623</v>
      </c>
      <c r="L304" s="40"/>
      <c r="M304" s="80">
        <v>-1207.8</v>
      </c>
      <c r="N304" s="82">
        <f>N303+CONCILIAÇÃO!$L304+CONCILIAÇÃO!$M304</f>
        <v>264695.95</v>
      </c>
    </row>
    <row r="305" spans="1:14" ht="13.5" hidden="1" x14ac:dyDescent="0.25">
      <c r="A305" s="18">
        <v>303</v>
      </c>
      <c r="B305" s="8" t="s">
        <v>124</v>
      </c>
      <c r="C305" s="36">
        <v>554439000039504</v>
      </c>
      <c r="D305" s="9">
        <v>20</v>
      </c>
      <c r="E305" s="9" t="s">
        <v>141</v>
      </c>
      <c r="F305" s="9">
        <v>2023</v>
      </c>
      <c r="G305" s="9" t="s">
        <v>412</v>
      </c>
      <c r="H305" s="16" t="s">
        <v>410</v>
      </c>
      <c r="I305" s="13" t="s">
        <v>484</v>
      </c>
      <c r="J305" s="12"/>
      <c r="K305" s="78" t="s">
        <v>623</v>
      </c>
      <c r="L305" s="40"/>
      <c r="M305" s="80">
        <v>-2196</v>
      </c>
      <c r="N305" s="82">
        <f>N304+CONCILIAÇÃO!$L305+CONCILIAÇÃO!$M305</f>
        <v>262499.95</v>
      </c>
    </row>
    <row r="306" spans="1:14" ht="13.5" hidden="1" x14ac:dyDescent="0.25">
      <c r="A306" s="18">
        <v>304</v>
      </c>
      <c r="B306" s="8" t="s">
        <v>124</v>
      </c>
      <c r="C306" s="36">
        <v>554439000039504</v>
      </c>
      <c r="D306" s="9">
        <v>20</v>
      </c>
      <c r="E306" s="9" t="s">
        <v>141</v>
      </c>
      <c r="F306" s="9">
        <v>2023</v>
      </c>
      <c r="G306" s="9" t="s">
        <v>412</v>
      </c>
      <c r="H306" s="16" t="s">
        <v>410</v>
      </c>
      <c r="I306" s="13" t="s">
        <v>483</v>
      </c>
      <c r="J306" s="12"/>
      <c r="K306" s="78" t="s">
        <v>623</v>
      </c>
      <c r="L306" s="40"/>
      <c r="M306" s="35">
        <v>-414.66</v>
      </c>
      <c r="N306" s="82">
        <f>N305+CONCILIAÇÃO!$L306+CONCILIAÇÃO!$M306</f>
        <v>262085.29</v>
      </c>
    </row>
    <row r="307" spans="1:14" ht="13.5" hidden="1" x14ac:dyDescent="0.25">
      <c r="A307" s="18">
        <v>305</v>
      </c>
      <c r="B307" s="8" t="s">
        <v>647</v>
      </c>
      <c r="C307" s="36">
        <v>62101</v>
      </c>
      <c r="D307" s="9">
        <v>21</v>
      </c>
      <c r="E307" s="9" t="s">
        <v>141</v>
      </c>
      <c r="F307" s="9">
        <v>2023</v>
      </c>
      <c r="G307" s="9" t="s">
        <v>380</v>
      </c>
      <c r="H307" s="13" t="s">
        <v>188</v>
      </c>
      <c r="I307" s="13" t="s">
        <v>286</v>
      </c>
      <c r="J307" s="12"/>
      <c r="K307" s="10" t="s">
        <v>189</v>
      </c>
      <c r="L307" s="40"/>
      <c r="M307" s="35">
        <v>-1220</v>
      </c>
      <c r="N307" s="82">
        <f>N306+CONCILIAÇÃO!$L307+CONCILIAÇÃO!$M307</f>
        <v>260865.29</v>
      </c>
    </row>
    <row r="308" spans="1:14" ht="13.5" hidden="1" x14ac:dyDescent="0.25">
      <c r="A308" s="18">
        <v>306</v>
      </c>
      <c r="B308" s="8" t="s">
        <v>400</v>
      </c>
      <c r="C308" s="36">
        <v>871731200098237</v>
      </c>
      <c r="D308" s="9">
        <v>22</v>
      </c>
      <c r="E308" s="9" t="s">
        <v>141</v>
      </c>
      <c r="F308" s="9">
        <v>2023</v>
      </c>
      <c r="G308" s="9" t="s">
        <v>403</v>
      </c>
      <c r="H308" s="13" t="s">
        <v>122</v>
      </c>
      <c r="I308" s="13" t="s">
        <v>384</v>
      </c>
      <c r="J308" s="12"/>
      <c r="K308" s="10" t="s">
        <v>123</v>
      </c>
      <c r="L308" s="40"/>
      <c r="M308" s="35">
        <v>-10</v>
      </c>
      <c r="N308" s="82">
        <f>N307+CONCILIAÇÃO!$L308+CONCILIAÇÃO!$M308</f>
        <v>260855.29</v>
      </c>
    </row>
    <row r="309" spans="1:14" ht="13.5" hidden="1" x14ac:dyDescent="0.25">
      <c r="A309" s="18">
        <v>307</v>
      </c>
      <c r="B309" s="79" t="s">
        <v>465</v>
      </c>
      <c r="C309" s="36">
        <v>850009</v>
      </c>
      <c r="D309" s="9">
        <v>26</v>
      </c>
      <c r="E309" s="9" t="s">
        <v>141</v>
      </c>
      <c r="F309" s="9">
        <v>2023</v>
      </c>
      <c r="G309" s="9" t="s">
        <v>259</v>
      </c>
      <c r="H309" s="47" t="s">
        <v>260</v>
      </c>
      <c r="I309" s="13" t="s">
        <v>286</v>
      </c>
      <c r="J309" s="12"/>
      <c r="K309" s="10" t="s">
        <v>261</v>
      </c>
      <c r="L309" s="40"/>
      <c r="M309" s="80">
        <v>-1399.8</v>
      </c>
      <c r="N309" s="82">
        <f>N308+CONCILIAÇÃO!$L309+CONCILIAÇÃO!$M309</f>
        <v>259455.49000000002</v>
      </c>
    </row>
    <row r="310" spans="1:14" ht="13.5" hidden="1" x14ac:dyDescent="0.25">
      <c r="A310" s="18">
        <v>308</v>
      </c>
      <c r="B310" s="8" t="s">
        <v>485</v>
      </c>
      <c r="C310" s="36">
        <v>850010</v>
      </c>
      <c r="D310" s="9">
        <v>29</v>
      </c>
      <c r="E310" s="9" t="s">
        <v>141</v>
      </c>
      <c r="F310" s="9">
        <v>2023</v>
      </c>
      <c r="G310" s="9" t="s">
        <v>378</v>
      </c>
      <c r="H310" s="13" t="s">
        <v>486</v>
      </c>
      <c r="I310" s="13" t="s">
        <v>286</v>
      </c>
      <c r="J310" s="12"/>
      <c r="K310" s="10" t="s">
        <v>379</v>
      </c>
      <c r="L310" s="40"/>
      <c r="M310" s="35">
        <v>-37.1</v>
      </c>
      <c r="N310" s="82">
        <f>N309+CONCILIAÇÃO!$L310+CONCILIAÇÃO!$M310</f>
        <v>259418.39</v>
      </c>
    </row>
    <row r="311" spans="1:14" ht="13.5" x14ac:dyDescent="0.25">
      <c r="A311" s="18">
        <v>309</v>
      </c>
      <c r="B311" s="8" t="s">
        <v>401</v>
      </c>
      <c r="C311" s="36">
        <v>111811000005128</v>
      </c>
      <c r="D311" s="9">
        <v>30</v>
      </c>
      <c r="E311" s="9" t="s">
        <v>141</v>
      </c>
      <c r="F311" s="9">
        <v>2023</v>
      </c>
      <c r="G311" s="9" t="s">
        <v>262</v>
      </c>
      <c r="H311" s="13" t="s">
        <v>152</v>
      </c>
      <c r="I311" s="13" t="s">
        <v>402</v>
      </c>
      <c r="J311" s="12"/>
      <c r="K311" s="10" t="s">
        <v>153</v>
      </c>
      <c r="L311" s="40">
        <v>7700</v>
      </c>
      <c r="M311" s="35"/>
      <c r="N311" s="82">
        <f>N310+CONCILIAÇÃO!$L311+CONCILIAÇÃO!$M311</f>
        <v>267118.39</v>
      </c>
    </row>
    <row r="312" spans="1:14" ht="13.5" hidden="1" x14ac:dyDescent="0.25">
      <c r="A312" s="18">
        <v>310</v>
      </c>
      <c r="B312" s="8" t="s">
        <v>383</v>
      </c>
      <c r="C312" s="36">
        <v>554439000039504</v>
      </c>
      <c r="D312" s="9">
        <v>30</v>
      </c>
      <c r="E312" s="9" t="s">
        <v>141</v>
      </c>
      <c r="F312" s="9">
        <v>2023</v>
      </c>
      <c r="G312" s="18" t="s">
        <v>397</v>
      </c>
      <c r="H312" s="13" t="s">
        <v>170</v>
      </c>
      <c r="I312" s="13" t="s">
        <v>421</v>
      </c>
      <c r="J312" s="12"/>
      <c r="K312" s="10" t="s">
        <v>171</v>
      </c>
      <c r="L312" s="40"/>
      <c r="M312" s="35">
        <v>-28362.1</v>
      </c>
      <c r="N312" s="82">
        <f>N311+CONCILIAÇÃO!$L312+CONCILIAÇÃO!$M312</f>
        <v>238756.29</v>
      </c>
    </row>
    <row r="313" spans="1:14" ht="13.5" hidden="1" x14ac:dyDescent="0.25">
      <c r="A313" s="18">
        <v>311</v>
      </c>
      <c r="B313" s="8" t="s">
        <v>383</v>
      </c>
      <c r="C313" s="36">
        <v>554439000039504</v>
      </c>
      <c r="D313" s="9">
        <v>30</v>
      </c>
      <c r="E313" s="9" t="s">
        <v>141</v>
      </c>
      <c r="F313" s="9">
        <v>2023</v>
      </c>
      <c r="G313" s="18" t="s">
        <v>397</v>
      </c>
      <c r="H313" s="13" t="s">
        <v>170</v>
      </c>
      <c r="I313" s="13" t="s">
        <v>421</v>
      </c>
      <c r="J313" s="12"/>
      <c r="K313" s="10" t="s">
        <v>171</v>
      </c>
      <c r="L313" s="11"/>
      <c r="M313" s="35">
        <v>-2404.4499999999998</v>
      </c>
      <c r="N313" s="82">
        <f>N312+CONCILIAÇÃO!$L313+CONCILIAÇÃO!$M313</f>
        <v>236351.84</v>
      </c>
    </row>
    <row r="314" spans="1:14" ht="13.5" hidden="1" x14ac:dyDescent="0.25">
      <c r="A314" s="18">
        <v>312</v>
      </c>
      <c r="B314" s="79" t="s">
        <v>637</v>
      </c>
      <c r="C314" s="36">
        <v>63001</v>
      </c>
      <c r="D314" s="9">
        <v>30</v>
      </c>
      <c r="E314" s="9" t="s">
        <v>141</v>
      </c>
      <c r="F314" s="9">
        <v>2023</v>
      </c>
      <c r="G314" s="9" t="s">
        <v>391</v>
      </c>
      <c r="H314" s="47" t="s">
        <v>263</v>
      </c>
      <c r="I314" s="13" t="s">
        <v>286</v>
      </c>
      <c r="J314" s="12"/>
      <c r="K314" s="10" t="s">
        <v>390</v>
      </c>
      <c r="L314" s="11"/>
      <c r="M314" s="80">
        <v>-4052.88</v>
      </c>
      <c r="N314" s="83">
        <f>N313+CONCILIAÇÃO!$L314+CONCILIAÇÃO!$M314</f>
        <v>232298.96</v>
      </c>
    </row>
    <row r="315" spans="1:14" ht="13.5" hidden="1" x14ac:dyDescent="0.25">
      <c r="A315" s="18">
        <v>313</v>
      </c>
      <c r="B315" s="8" t="s">
        <v>615</v>
      </c>
      <c r="C315" s="36">
        <v>553653000042241</v>
      </c>
      <c r="D315" s="9">
        <v>3</v>
      </c>
      <c r="E315" s="9" t="s">
        <v>146</v>
      </c>
      <c r="F315" s="9">
        <v>2023</v>
      </c>
      <c r="G315" s="9" t="s">
        <v>359</v>
      </c>
      <c r="H315" s="13" t="s">
        <v>142</v>
      </c>
      <c r="I315" s="13" t="s">
        <v>409</v>
      </c>
      <c r="J315" s="12"/>
      <c r="K315" s="10" t="s">
        <v>143</v>
      </c>
      <c r="L315" s="11"/>
      <c r="M315" s="35">
        <v>-4045.74</v>
      </c>
      <c r="N315" s="82">
        <f>N314+CONCILIAÇÃO!$L315+CONCILIAÇÃO!$M315</f>
        <v>228253.22</v>
      </c>
    </row>
    <row r="316" spans="1:14" ht="13.5" hidden="1" x14ac:dyDescent="0.25">
      <c r="A316" s="18">
        <v>314</v>
      </c>
      <c r="B316" s="8" t="s">
        <v>647</v>
      </c>
      <c r="C316" s="36">
        <v>70301</v>
      </c>
      <c r="D316" s="9">
        <v>3</v>
      </c>
      <c r="E316" s="9" t="s">
        <v>146</v>
      </c>
      <c r="F316" s="9">
        <v>2023</v>
      </c>
      <c r="G316" s="9" t="s">
        <v>381</v>
      </c>
      <c r="H316" s="13" t="s">
        <v>188</v>
      </c>
      <c r="I316" s="13" t="s">
        <v>286</v>
      </c>
      <c r="J316" s="12"/>
      <c r="K316" s="10" t="s">
        <v>189</v>
      </c>
      <c r="L316" s="11"/>
      <c r="M316" s="35">
        <v>-1755</v>
      </c>
      <c r="N316" s="82">
        <f>N315+CONCILIAÇÃO!$L316+CONCILIAÇÃO!$M316</f>
        <v>226498.22</v>
      </c>
    </row>
    <row r="317" spans="1:14" ht="13.5" hidden="1" x14ac:dyDescent="0.25">
      <c r="A317" s="18">
        <v>315</v>
      </c>
      <c r="B317" s="8" t="s">
        <v>603</v>
      </c>
      <c r="C317" s="36">
        <v>70302</v>
      </c>
      <c r="D317" s="9">
        <v>3</v>
      </c>
      <c r="E317" s="9" t="s">
        <v>146</v>
      </c>
      <c r="F317" s="9">
        <v>2023</v>
      </c>
      <c r="G317" s="9" t="s">
        <v>356</v>
      </c>
      <c r="H317" s="13" t="s">
        <v>127</v>
      </c>
      <c r="I317" s="13" t="s">
        <v>128</v>
      </c>
      <c r="J317" s="12"/>
      <c r="K317" s="10" t="s">
        <v>129</v>
      </c>
      <c r="L317" s="11"/>
      <c r="M317" s="35">
        <v>-2225</v>
      </c>
      <c r="N317" s="82">
        <f>N316+CONCILIAÇÃO!$L317+CONCILIAÇÃO!$M317</f>
        <v>224273.22</v>
      </c>
    </row>
    <row r="318" spans="1:14" ht="13.5" hidden="1" x14ac:dyDescent="0.25">
      <c r="A318" s="18">
        <v>316</v>
      </c>
      <c r="B318" s="8" t="s">
        <v>615</v>
      </c>
      <c r="C318" s="36">
        <v>70303</v>
      </c>
      <c r="D318" s="9">
        <v>3</v>
      </c>
      <c r="E318" s="9" t="s">
        <v>146</v>
      </c>
      <c r="F318" s="9">
        <v>2023</v>
      </c>
      <c r="G318" s="9" t="s">
        <v>357</v>
      </c>
      <c r="H318" s="13" t="s">
        <v>144</v>
      </c>
      <c r="I318" s="13" t="s">
        <v>409</v>
      </c>
      <c r="J318" s="12"/>
      <c r="K318" s="10" t="s">
        <v>145</v>
      </c>
      <c r="L318" s="11"/>
      <c r="M318" s="35">
        <v>-1948.8</v>
      </c>
      <c r="N318" s="82">
        <f>N317+CONCILIAÇÃO!$L318+CONCILIAÇÃO!$M318</f>
        <v>222324.42</v>
      </c>
    </row>
    <row r="319" spans="1:14" ht="13.5" hidden="1" x14ac:dyDescent="0.25">
      <c r="A319" s="18">
        <v>317</v>
      </c>
      <c r="B319" s="8" t="s">
        <v>459</v>
      </c>
      <c r="C319" s="36">
        <v>70304</v>
      </c>
      <c r="D319" s="9">
        <v>3</v>
      </c>
      <c r="E319" s="9" t="s">
        <v>146</v>
      </c>
      <c r="F319" s="9">
        <v>2023</v>
      </c>
      <c r="G319" s="9" t="s">
        <v>321</v>
      </c>
      <c r="H319" s="13" t="s">
        <v>180</v>
      </c>
      <c r="I319" s="13" t="s">
        <v>614</v>
      </c>
      <c r="J319" s="12"/>
      <c r="K319" s="10" t="s">
        <v>181</v>
      </c>
      <c r="L319" s="11"/>
      <c r="M319" s="35">
        <v>-1335.6</v>
      </c>
      <c r="N319" s="82">
        <f>N318+CONCILIAÇÃO!$L319+CONCILIAÇÃO!$M319</f>
        <v>220988.82</v>
      </c>
    </row>
    <row r="320" spans="1:14" ht="13.5" hidden="1" x14ac:dyDescent="0.25">
      <c r="A320" s="18">
        <v>318</v>
      </c>
      <c r="B320" s="8" t="s">
        <v>400</v>
      </c>
      <c r="C320" s="36">
        <v>881841100041614</v>
      </c>
      <c r="D320" s="9">
        <v>3</v>
      </c>
      <c r="E320" s="9" t="s">
        <v>146</v>
      </c>
      <c r="F320" s="9">
        <v>2023</v>
      </c>
      <c r="G320" s="9" t="s">
        <v>403</v>
      </c>
      <c r="H320" s="13" t="s">
        <v>122</v>
      </c>
      <c r="I320" s="13" t="s">
        <v>384</v>
      </c>
      <c r="J320" s="12"/>
      <c r="K320" s="10" t="s">
        <v>123</v>
      </c>
      <c r="L320" s="11"/>
      <c r="M320" s="35">
        <v>-11.5</v>
      </c>
      <c r="N320" s="82">
        <f>N319+CONCILIAÇÃO!$L320+CONCILIAÇÃO!$M320</f>
        <v>220977.32</v>
      </c>
    </row>
    <row r="321" spans="1:14" ht="13.5" hidden="1" x14ac:dyDescent="0.25">
      <c r="A321" s="18">
        <v>319</v>
      </c>
      <c r="B321" s="8" t="s">
        <v>400</v>
      </c>
      <c r="C321" s="36">
        <v>821861201507151</v>
      </c>
      <c r="D321" s="9">
        <v>5</v>
      </c>
      <c r="E321" s="9" t="s">
        <v>146</v>
      </c>
      <c r="F321" s="9">
        <v>2023</v>
      </c>
      <c r="G321" s="9" t="s">
        <v>403</v>
      </c>
      <c r="H321" s="13" t="s">
        <v>122</v>
      </c>
      <c r="I321" s="13" t="s">
        <v>384</v>
      </c>
      <c r="J321" s="12"/>
      <c r="K321" s="10" t="s">
        <v>123</v>
      </c>
      <c r="L321" s="11"/>
      <c r="M321" s="35">
        <v>-69</v>
      </c>
      <c r="N321" s="82">
        <f>N320+CONCILIAÇÃO!$L321+CONCILIAÇÃO!$M321</f>
        <v>220908.32</v>
      </c>
    </row>
    <row r="322" spans="1:14" ht="13.5" x14ac:dyDescent="0.25">
      <c r="A322" s="18">
        <v>320</v>
      </c>
      <c r="B322" s="8" t="s">
        <v>401</v>
      </c>
      <c r="C322" s="36">
        <v>292288141</v>
      </c>
      <c r="D322" s="9">
        <v>7</v>
      </c>
      <c r="E322" s="9" t="s">
        <v>146</v>
      </c>
      <c r="F322" s="9">
        <v>2023</v>
      </c>
      <c r="G322" s="9" t="s">
        <v>264</v>
      </c>
      <c r="H322" s="13" t="s">
        <v>515</v>
      </c>
      <c r="I322" s="13" t="s">
        <v>402</v>
      </c>
      <c r="J322" s="12"/>
      <c r="K322" s="10" t="s">
        <v>118</v>
      </c>
      <c r="L322" s="39">
        <v>10500</v>
      </c>
      <c r="M322" s="11"/>
      <c r="N322" s="82">
        <f>N321+CONCILIAÇÃO!$L322+CONCILIAÇÃO!$M322</f>
        <v>231408.32</v>
      </c>
    </row>
    <row r="323" spans="1:14" ht="13.5" x14ac:dyDescent="0.25">
      <c r="A323" s="18">
        <v>321</v>
      </c>
      <c r="B323" s="8" t="s">
        <v>401</v>
      </c>
      <c r="C323" s="36">
        <v>292525771</v>
      </c>
      <c r="D323" s="9">
        <v>10</v>
      </c>
      <c r="E323" s="9" t="s">
        <v>146</v>
      </c>
      <c r="F323" s="9">
        <v>2023</v>
      </c>
      <c r="G323" s="18" t="s">
        <v>566</v>
      </c>
      <c r="H323" s="13" t="s">
        <v>514</v>
      </c>
      <c r="I323" s="13" t="s">
        <v>402</v>
      </c>
      <c r="J323" s="12"/>
      <c r="K323" s="11" t="s">
        <v>134</v>
      </c>
      <c r="L323" s="56">
        <v>5336.4</v>
      </c>
      <c r="M323" s="11"/>
      <c r="N323" s="82">
        <f>N322+CONCILIAÇÃO!$L323+CONCILIAÇÃO!$M323</f>
        <v>236744.72</v>
      </c>
    </row>
    <row r="324" spans="1:14" ht="13.5" x14ac:dyDescent="0.25">
      <c r="A324" s="18">
        <v>322</v>
      </c>
      <c r="B324" s="8" t="s">
        <v>401</v>
      </c>
      <c r="C324" s="36">
        <v>292530020</v>
      </c>
      <c r="D324" s="9">
        <v>10</v>
      </c>
      <c r="E324" s="9" t="s">
        <v>146</v>
      </c>
      <c r="F324" s="9">
        <v>2023</v>
      </c>
      <c r="G324" s="9" t="s">
        <v>265</v>
      </c>
      <c r="H324" s="13" t="s">
        <v>515</v>
      </c>
      <c r="I324" s="13" t="s">
        <v>402</v>
      </c>
      <c r="J324" s="12"/>
      <c r="K324" s="10" t="s">
        <v>118</v>
      </c>
      <c r="L324" s="39">
        <v>10500</v>
      </c>
      <c r="M324" s="11"/>
      <c r="N324" s="82">
        <f>N323+CONCILIAÇÃO!$L324+CONCILIAÇÃO!$M324</f>
        <v>247244.72</v>
      </c>
    </row>
    <row r="325" spans="1:14" ht="13.5" hidden="1" x14ac:dyDescent="0.25">
      <c r="A325" s="18">
        <v>323</v>
      </c>
      <c r="B325" s="8" t="s">
        <v>124</v>
      </c>
      <c r="C325" s="36">
        <v>71001</v>
      </c>
      <c r="D325" s="9">
        <v>10</v>
      </c>
      <c r="E325" s="9" t="s">
        <v>146</v>
      </c>
      <c r="F325" s="9">
        <v>2023</v>
      </c>
      <c r="G325" s="9" t="s">
        <v>392</v>
      </c>
      <c r="H325" s="16" t="s">
        <v>125</v>
      </c>
      <c r="I325" s="13" t="s">
        <v>487</v>
      </c>
      <c r="J325" s="12"/>
      <c r="K325" s="10" t="s">
        <v>126</v>
      </c>
      <c r="L325" s="39"/>
      <c r="M325" s="35">
        <v>-1163.5</v>
      </c>
      <c r="N325" s="82">
        <f>N324+CONCILIAÇÃO!$L325+CONCILIAÇÃO!$M325</f>
        <v>246081.22</v>
      </c>
    </row>
    <row r="326" spans="1:14" ht="13.5" hidden="1" x14ac:dyDescent="0.25">
      <c r="A326" s="18">
        <v>324</v>
      </c>
      <c r="B326" s="8" t="s">
        <v>642</v>
      </c>
      <c r="C326" s="36">
        <v>2200919362744</v>
      </c>
      <c r="D326" s="9">
        <v>12</v>
      </c>
      <c r="E326" s="9" t="s">
        <v>146</v>
      </c>
      <c r="F326" s="9">
        <v>2023</v>
      </c>
      <c r="G326" s="9" t="s">
        <v>403</v>
      </c>
      <c r="H326" s="13" t="s">
        <v>122</v>
      </c>
      <c r="I326" s="13" t="s">
        <v>384</v>
      </c>
      <c r="J326" s="12"/>
      <c r="K326" s="10" t="s">
        <v>123</v>
      </c>
      <c r="L326" s="39"/>
      <c r="M326" s="35">
        <v>-246000</v>
      </c>
      <c r="N326" s="82">
        <f>N325+CONCILIAÇÃO!$L326+CONCILIAÇÃO!$M326</f>
        <v>81.220000000001164</v>
      </c>
    </row>
    <row r="327" spans="1:14" ht="13.5" hidden="1" x14ac:dyDescent="0.25">
      <c r="A327" s="18">
        <v>325</v>
      </c>
      <c r="B327" s="8" t="s">
        <v>618</v>
      </c>
      <c r="C327" s="36">
        <v>71301</v>
      </c>
      <c r="D327" s="9">
        <v>12</v>
      </c>
      <c r="E327" s="9" t="s">
        <v>146</v>
      </c>
      <c r="F327" s="9">
        <v>2023</v>
      </c>
      <c r="G327" s="9" t="s">
        <v>320</v>
      </c>
      <c r="H327" s="13" t="s">
        <v>266</v>
      </c>
      <c r="I327" s="13" t="s">
        <v>433</v>
      </c>
      <c r="J327" s="12"/>
      <c r="K327" s="10" t="s">
        <v>194</v>
      </c>
      <c r="L327" s="22"/>
      <c r="M327" s="35">
        <v>-5686.24</v>
      </c>
      <c r="N327" s="82">
        <f>N326+CONCILIAÇÃO!$L327+CONCILIAÇÃO!$M327</f>
        <v>-5605.0199999999986</v>
      </c>
    </row>
    <row r="328" spans="1:14" ht="13.5" hidden="1" x14ac:dyDescent="0.25">
      <c r="A328" s="18">
        <v>326</v>
      </c>
      <c r="B328" s="8" t="s">
        <v>400</v>
      </c>
      <c r="C328" s="36">
        <v>831941100162509</v>
      </c>
      <c r="D328" s="9">
        <v>13</v>
      </c>
      <c r="E328" s="9" t="s">
        <v>146</v>
      </c>
      <c r="F328" s="9">
        <v>2023</v>
      </c>
      <c r="G328" s="9" t="s">
        <v>403</v>
      </c>
      <c r="H328" s="13" t="s">
        <v>122</v>
      </c>
      <c r="I328" s="13" t="s">
        <v>384</v>
      </c>
      <c r="J328" s="12"/>
      <c r="K328" s="10" t="s">
        <v>123</v>
      </c>
      <c r="L328" s="39"/>
      <c r="M328" s="35">
        <v>-11.5</v>
      </c>
      <c r="N328" s="82">
        <f>N327+CONCILIAÇÃO!$L328+CONCILIAÇÃO!$M328</f>
        <v>-5616.5199999999986</v>
      </c>
    </row>
    <row r="329" spans="1:14" ht="13.5" hidden="1" x14ac:dyDescent="0.25">
      <c r="A329" s="18">
        <v>327</v>
      </c>
      <c r="B329" s="8" t="s">
        <v>499</v>
      </c>
      <c r="C329" s="36">
        <v>78001578200192</v>
      </c>
      <c r="D329" s="9">
        <v>12</v>
      </c>
      <c r="E329" s="9" t="s">
        <v>146</v>
      </c>
      <c r="F329" s="9">
        <v>2023</v>
      </c>
      <c r="G329" s="18" t="s">
        <v>394</v>
      </c>
      <c r="H329" s="13" t="s">
        <v>517</v>
      </c>
      <c r="I329" s="13" t="s">
        <v>402</v>
      </c>
      <c r="J329" s="12"/>
      <c r="K329" s="10" t="s">
        <v>119</v>
      </c>
      <c r="L329" s="39" t="s">
        <v>428</v>
      </c>
      <c r="M329" s="35"/>
      <c r="N329" s="82">
        <v>-6616.52</v>
      </c>
    </row>
    <row r="330" spans="1:14" ht="13.5" x14ac:dyDescent="0.25">
      <c r="A330" s="18">
        <v>328</v>
      </c>
      <c r="B330" s="8" t="s">
        <v>401</v>
      </c>
      <c r="C330" s="36">
        <v>78001578200192</v>
      </c>
      <c r="D330" s="9">
        <v>13</v>
      </c>
      <c r="E330" s="9" t="s">
        <v>146</v>
      </c>
      <c r="F330" s="9">
        <v>2023</v>
      </c>
      <c r="G330" s="9" t="s">
        <v>277</v>
      </c>
      <c r="H330" s="13" t="s">
        <v>517</v>
      </c>
      <c r="I330" s="13" t="s">
        <v>402</v>
      </c>
      <c r="J330" s="12"/>
      <c r="K330" s="10" t="s">
        <v>119</v>
      </c>
      <c r="L330" s="39">
        <v>14000</v>
      </c>
      <c r="M330" s="11"/>
      <c r="N330" s="82">
        <f>N328+CONCILIAÇÃO!$L330+CONCILIAÇÃO!$M330</f>
        <v>8383.4800000000014</v>
      </c>
    </row>
    <row r="331" spans="1:14" ht="13.5" x14ac:dyDescent="0.25">
      <c r="A331" s="18">
        <v>329</v>
      </c>
      <c r="B331" s="8" t="s">
        <v>401</v>
      </c>
      <c r="C331" s="36">
        <v>293316160</v>
      </c>
      <c r="D331" s="9">
        <v>17</v>
      </c>
      <c r="E331" s="9" t="s">
        <v>146</v>
      </c>
      <c r="F331" s="9">
        <v>2023</v>
      </c>
      <c r="G331" s="9" t="s">
        <v>267</v>
      </c>
      <c r="H331" s="13" t="s">
        <v>132</v>
      </c>
      <c r="I331" s="13" t="s">
        <v>402</v>
      </c>
      <c r="J331" s="12"/>
      <c r="K331" s="10" t="s">
        <v>133</v>
      </c>
      <c r="L331" s="39">
        <v>7000</v>
      </c>
      <c r="M331" s="11"/>
      <c r="N331" s="82">
        <f>N330+CONCILIAÇÃO!$L331+CONCILIAÇÃO!$M331</f>
        <v>15383.480000000001</v>
      </c>
    </row>
    <row r="332" spans="1:14" ht="13.5" x14ac:dyDescent="0.25">
      <c r="A332" s="18">
        <v>330</v>
      </c>
      <c r="B332" s="8" t="s">
        <v>401</v>
      </c>
      <c r="C332" s="36">
        <v>111981000008596</v>
      </c>
      <c r="D332" s="9">
        <v>17</v>
      </c>
      <c r="E332" s="9" t="s">
        <v>146</v>
      </c>
      <c r="F332" s="9">
        <v>2023</v>
      </c>
      <c r="G332" s="9" t="s">
        <v>268</v>
      </c>
      <c r="H332" s="13" t="s">
        <v>152</v>
      </c>
      <c r="I332" s="13" t="s">
        <v>402</v>
      </c>
      <c r="J332" s="12"/>
      <c r="K332" s="10" t="s">
        <v>153</v>
      </c>
      <c r="L332" s="39">
        <v>7700</v>
      </c>
      <c r="M332" s="11"/>
      <c r="N332" s="82">
        <f>N331+CONCILIAÇÃO!$L332+CONCILIAÇÃO!$M332</f>
        <v>23083.480000000003</v>
      </c>
    </row>
    <row r="333" spans="1:14" ht="13.5" hidden="1" x14ac:dyDescent="0.25">
      <c r="A333" s="18">
        <v>331</v>
      </c>
      <c r="B333" s="8" t="s">
        <v>124</v>
      </c>
      <c r="C333" s="36">
        <v>554439000039504</v>
      </c>
      <c r="D333" s="9">
        <v>18</v>
      </c>
      <c r="E333" s="9" t="s">
        <v>146</v>
      </c>
      <c r="F333" s="9">
        <v>2023</v>
      </c>
      <c r="G333" s="9" t="s">
        <v>412</v>
      </c>
      <c r="H333" s="13" t="s">
        <v>410</v>
      </c>
      <c r="I333" s="13" t="s">
        <v>488</v>
      </c>
      <c r="J333" s="12"/>
      <c r="K333" s="78" t="s">
        <v>623</v>
      </c>
      <c r="L333" s="39"/>
      <c r="M333" s="38">
        <v>-1591.39</v>
      </c>
      <c r="N333" s="82">
        <f>N332+CONCILIAÇÃO!$L333+CONCILIAÇÃO!$M333</f>
        <v>21492.090000000004</v>
      </c>
    </row>
    <row r="334" spans="1:14" ht="13.5" hidden="1" x14ac:dyDescent="0.25">
      <c r="A334" s="18">
        <v>332</v>
      </c>
      <c r="B334" s="8" t="s">
        <v>124</v>
      </c>
      <c r="C334" s="36">
        <v>554439000039504</v>
      </c>
      <c r="D334" s="9">
        <v>18</v>
      </c>
      <c r="E334" s="9" t="s">
        <v>146</v>
      </c>
      <c r="F334" s="9">
        <v>2023</v>
      </c>
      <c r="G334" s="9" t="s">
        <v>412</v>
      </c>
      <c r="H334" s="13" t="s">
        <v>410</v>
      </c>
      <c r="I334" s="13" t="s">
        <v>489</v>
      </c>
      <c r="J334" s="12"/>
      <c r="K334" s="78" t="s">
        <v>623</v>
      </c>
      <c r="L334" s="39"/>
      <c r="M334" s="38">
        <v>-5154</v>
      </c>
      <c r="N334" s="82">
        <f>N333+CONCILIAÇÃO!$L334+CONCILIAÇÃO!$M334</f>
        <v>16338.090000000004</v>
      </c>
    </row>
    <row r="335" spans="1:14" ht="13.5" hidden="1" x14ac:dyDescent="0.25">
      <c r="A335" s="18">
        <v>333</v>
      </c>
      <c r="B335" s="8" t="s">
        <v>124</v>
      </c>
      <c r="C335" s="36">
        <v>554439000039504</v>
      </c>
      <c r="D335" s="9">
        <v>18</v>
      </c>
      <c r="E335" s="9" t="s">
        <v>146</v>
      </c>
      <c r="F335" s="9">
        <v>2023</v>
      </c>
      <c r="G335" s="9" t="s">
        <v>412</v>
      </c>
      <c r="H335" s="13" t="s">
        <v>410</v>
      </c>
      <c r="I335" s="13" t="s">
        <v>685</v>
      </c>
      <c r="J335" s="12"/>
      <c r="K335" s="78" t="s">
        <v>623</v>
      </c>
      <c r="L335" s="39"/>
      <c r="M335" s="38">
        <v>-2834.7</v>
      </c>
      <c r="N335" s="82">
        <f>N334+CONCILIAÇÃO!$L335+CONCILIAÇÃO!$M335</f>
        <v>13503.390000000003</v>
      </c>
    </row>
    <row r="336" spans="1:14" ht="12.75" customHeight="1" x14ac:dyDescent="0.25">
      <c r="A336" s="18">
        <v>334</v>
      </c>
      <c r="B336" s="8" t="s">
        <v>401</v>
      </c>
      <c r="C336" s="36">
        <v>294017143</v>
      </c>
      <c r="D336" s="9">
        <v>21</v>
      </c>
      <c r="E336" s="9" t="s">
        <v>146</v>
      </c>
      <c r="F336" s="9">
        <v>2023</v>
      </c>
      <c r="G336" s="9" t="s">
        <v>269</v>
      </c>
      <c r="H336" s="13" t="s">
        <v>520</v>
      </c>
      <c r="I336" s="13" t="s">
        <v>402</v>
      </c>
      <c r="J336" s="12"/>
      <c r="K336" s="11" t="s">
        <v>117</v>
      </c>
      <c r="L336" s="39">
        <v>12600</v>
      </c>
      <c r="M336" s="38"/>
      <c r="N336" s="83">
        <f>N335+CONCILIAÇÃO!$L336+CONCILIAÇÃO!$M336</f>
        <v>26103.390000000003</v>
      </c>
    </row>
    <row r="337" spans="1:14" ht="13.5" hidden="1" x14ac:dyDescent="0.25">
      <c r="A337" s="18">
        <v>335</v>
      </c>
      <c r="B337" s="8" t="s">
        <v>615</v>
      </c>
      <c r="C337" s="36">
        <v>553653000042241</v>
      </c>
      <c r="D337" s="9">
        <v>1</v>
      </c>
      <c r="E337" s="9" t="s">
        <v>151</v>
      </c>
      <c r="F337" s="9">
        <v>2023</v>
      </c>
      <c r="G337" s="9" t="s">
        <v>360</v>
      </c>
      <c r="H337" s="13" t="s">
        <v>142</v>
      </c>
      <c r="I337" s="13" t="s">
        <v>409</v>
      </c>
      <c r="J337" s="12"/>
      <c r="K337" s="10" t="s">
        <v>143</v>
      </c>
      <c r="L337" s="39"/>
      <c r="M337" s="38">
        <v>-4045.74</v>
      </c>
      <c r="N337" s="82">
        <f>N336+CONCILIAÇÃO!$L337+CONCILIAÇÃO!$M337</f>
        <v>22057.65</v>
      </c>
    </row>
    <row r="338" spans="1:14" ht="13.5" hidden="1" x14ac:dyDescent="0.25">
      <c r="A338" s="18">
        <v>336</v>
      </c>
      <c r="B338" s="8" t="s">
        <v>618</v>
      </c>
      <c r="C338" s="36">
        <v>554732000005698</v>
      </c>
      <c r="D338" s="9">
        <v>1</v>
      </c>
      <c r="E338" s="9" t="s">
        <v>151</v>
      </c>
      <c r="F338" s="9">
        <v>2023</v>
      </c>
      <c r="G338" s="9" t="s">
        <v>322</v>
      </c>
      <c r="H338" s="13" t="s">
        <v>191</v>
      </c>
      <c r="I338" s="13" t="s">
        <v>433</v>
      </c>
      <c r="J338" s="12"/>
      <c r="K338" s="10" t="s">
        <v>192</v>
      </c>
      <c r="L338" s="39"/>
      <c r="M338" s="38">
        <v>-6086.24</v>
      </c>
      <c r="N338" s="82">
        <f>N337+CONCILIAÇÃO!$L338+CONCILIAÇÃO!$M338</f>
        <v>15971.410000000002</v>
      </c>
    </row>
    <row r="339" spans="1:14" ht="13.5" hidden="1" x14ac:dyDescent="0.25">
      <c r="A339" s="18">
        <v>337</v>
      </c>
      <c r="B339" s="8" t="s">
        <v>615</v>
      </c>
      <c r="C339" s="36">
        <v>80101</v>
      </c>
      <c r="D339" s="9">
        <v>1</v>
      </c>
      <c r="E339" s="9" t="s">
        <v>151</v>
      </c>
      <c r="F339" s="9">
        <v>2023</v>
      </c>
      <c r="G339" s="9" t="s">
        <v>323</v>
      </c>
      <c r="H339" s="13" t="s">
        <v>144</v>
      </c>
      <c r="I339" s="13" t="s">
        <v>409</v>
      </c>
      <c r="J339" s="12"/>
      <c r="K339" s="10" t="s">
        <v>145</v>
      </c>
      <c r="L339" s="39"/>
      <c r="M339" s="38">
        <v>-1948.8</v>
      </c>
      <c r="N339" s="82">
        <f>N338+CONCILIAÇÃO!$L339+CONCILIAÇÃO!$M339</f>
        <v>14022.610000000002</v>
      </c>
    </row>
    <row r="340" spans="1:14" ht="13.5" hidden="1" x14ac:dyDescent="0.25">
      <c r="A340" s="18">
        <v>338</v>
      </c>
      <c r="B340" s="8" t="s">
        <v>603</v>
      </c>
      <c r="C340" s="36">
        <v>80102</v>
      </c>
      <c r="D340" s="9">
        <v>1</v>
      </c>
      <c r="E340" s="9" t="s">
        <v>151</v>
      </c>
      <c r="F340" s="9">
        <v>2023</v>
      </c>
      <c r="G340" s="9" t="s">
        <v>324</v>
      </c>
      <c r="H340" s="13" t="s">
        <v>127</v>
      </c>
      <c r="I340" s="13" t="s">
        <v>128</v>
      </c>
      <c r="J340" s="12"/>
      <c r="K340" s="10" t="s">
        <v>129</v>
      </c>
      <c r="L340" s="39"/>
      <c r="M340" s="38">
        <v>-2225</v>
      </c>
      <c r="N340" s="82">
        <f>N339+CONCILIAÇÃO!$L340+CONCILIAÇÃO!$M340</f>
        <v>11797.610000000002</v>
      </c>
    </row>
    <row r="341" spans="1:14" ht="15" customHeight="1" x14ac:dyDescent="0.25">
      <c r="A341" s="18">
        <v>339</v>
      </c>
      <c r="B341" s="8" t="s">
        <v>401</v>
      </c>
      <c r="C341" s="36">
        <v>296373845</v>
      </c>
      <c r="D341" s="9">
        <v>7</v>
      </c>
      <c r="E341" s="9" t="s">
        <v>151</v>
      </c>
      <c r="F341" s="9">
        <v>2023</v>
      </c>
      <c r="G341" s="9" t="s">
        <v>270</v>
      </c>
      <c r="H341" s="13" t="s">
        <v>520</v>
      </c>
      <c r="I341" s="13" t="s">
        <v>402</v>
      </c>
      <c r="J341" s="12"/>
      <c r="K341" s="10" t="s">
        <v>117</v>
      </c>
      <c r="L341" s="39">
        <v>12600</v>
      </c>
      <c r="M341" s="11"/>
      <c r="N341" s="82">
        <f>N340+CONCILIAÇÃO!$L341+CONCILIAÇÃO!$M341</f>
        <v>24397.61</v>
      </c>
    </row>
    <row r="342" spans="1:14" ht="13.5" hidden="1" x14ac:dyDescent="0.25">
      <c r="A342" s="18">
        <v>340</v>
      </c>
      <c r="B342" s="8" t="s">
        <v>400</v>
      </c>
      <c r="C342" s="36">
        <v>892191101748267</v>
      </c>
      <c r="D342" s="9">
        <v>7</v>
      </c>
      <c r="E342" s="9" t="s">
        <v>151</v>
      </c>
      <c r="F342" s="9">
        <v>2023</v>
      </c>
      <c r="G342" s="9" t="s">
        <v>403</v>
      </c>
      <c r="H342" s="13" t="s">
        <v>122</v>
      </c>
      <c r="I342" s="13" t="s">
        <v>384</v>
      </c>
      <c r="J342" s="12"/>
      <c r="K342" s="10" t="s">
        <v>123</v>
      </c>
      <c r="L342" s="39"/>
      <c r="M342" s="35">
        <v>-69</v>
      </c>
      <c r="N342" s="82">
        <f>N341+CONCILIAÇÃO!$L342+CONCILIAÇÃO!$M342</f>
        <v>24328.61</v>
      </c>
    </row>
    <row r="343" spans="1:14" ht="13.5" hidden="1" x14ac:dyDescent="0.25">
      <c r="A343" s="18">
        <v>341</v>
      </c>
      <c r="B343" s="8" t="s">
        <v>124</v>
      </c>
      <c r="C343" s="36">
        <v>80901</v>
      </c>
      <c r="D343" s="9">
        <v>9</v>
      </c>
      <c r="E343" s="9" t="s">
        <v>151</v>
      </c>
      <c r="F343" s="9">
        <v>2023</v>
      </c>
      <c r="G343" s="9" t="s">
        <v>392</v>
      </c>
      <c r="H343" s="13" t="s">
        <v>125</v>
      </c>
      <c r="I343" s="13" t="s">
        <v>491</v>
      </c>
      <c r="J343" s="12"/>
      <c r="K343" s="10" t="s">
        <v>126</v>
      </c>
      <c r="L343" s="39"/>
      <c r="M343" s="35">
        <v>-861</v>
      </c>
      <c r="N343" s="82">
        <f>N342+CONCILIAÇÃO!$L343+CONCILIAÇÃO!$M343</f>
        <v>23467.61</v>
      </c>
    </row>
    <row r="344" spans="1:14" ht="13.5" hidden="1" x14ac:dyDescent="0.25">
      <c r="A344" s="18">
        <v>342</v>
      </c>
      <c r="B344" s="8" t="s">
        <v>499</v>
      </c>
      <c r="C344" s="36">
        <v>78001448500043</v>
      </c>
      <c r="D344" s="9">
        <v>8</v>
      </c>
      <c r="E344" s="9" t="s">
        <v>151</v>
      </c>
      <c r="F344" s="9">
        <v>2023</v>
      </c>
      <c r="G344" s="18" t="s">
        <v>394</v>
      </c>
      <c r="H344" s="13" t="s">
        <v>517</v>
      </c>
      <c r="I344" s="13" t="s">
        <v>402</v>
      </c>
      <c r="J344" s="12"/>
      <c r="K344" s="10" t="s">
        <v>119</v>
      </c>
      <c r="L344" s="39" t="s">
        <v>428</v>
      </c>
      <c r="M344" s="35"/>
      <c r="N344" s="82">
        <v>23467.61</v>
      </c>
    </row>
    <row r="345" spans="1:14" ht="13.5" x14ac:dyDescent="0.25">
      <c r="A345" s="18">
        <v>343</v>
      </c>
      <c r="B345" s="8" t="s">
        <v>401</v>
      </c>
      <c r="C345" s="36">
        <v>78001448500043</v>
      </c>
      <c r="D345" s="9">
        <v>9</v>
      </c>
      <c r="E345" s="9" t="s">
        <v>151</v>
      </c>
      <c r="F345" s="9">
        <v>2023</v>
      </c>
      <c r="G345" s="9" t="s">
        <v>277</v>
      </c>
      <c r="H345" s="13" t="s">
        <v>517</v>
      </c>
      <c r="I345" s="13" t="s">
        <v>402</v>
      </c>
      <c r="J345" s="12"/>
      <c r="K345" s="10" t="s">
        <v>119</v>
      </c>
      <c r="L345" s="39">
        <v>14000</v>
      </c>
      <c r="M345" s="35"/>
      <c r="N345" s="82">
        <f>N343+CONCILIAÇÃO!$L345+CONCILIAÇÃO!$M345</f>
        <v>37467.61</v>
      </c>
    </row>
    <row r="346" spans="1:14" ht="13.5" hidden="1" x14ac:dyDescent="0.25">
      <c r="A346" s="18">
        <v>344</v>
      </c>
      <c r="B346" s="8" t="s">
        <v>383</v>
      </c>
      <c r="C346" s="36">
        <v>554439000039504</v>
      </c>
      <c r="D346" s="9">
        <v>10</v>
      </c>
      <c r="E346" s="9" t="s">
        <v>151</v>
      </c>
      <c r="F346" s="9">
        <v>2023</v>
      </c>
      <c r="G346" s="18" t="s">
        <v>397</v>
      </c>
      <c r="H346" s="13" t="s">
        <v>170</v>
      </c>
      <c r="I346" s="13" t="s">
        <v>421</v>
      </c>
      <c r="J346" s="12"/>
      <c r="K346" s="10" t="s">
        <v>171</v>
      </c>
      <c r="L346" s="11"/>
      <c r="M346" s="35">
        <v>-6425.46</v>
      </c>
      <c r="N346" s="82">
        <f>N345+CONCILIAÇÃO!$L346+CONCILIAÇÃO!$M346</f>
        <v>31042.15</v>
      </c>
    </row>
    <row r="347" spans="1:14" ht="12.75" customHeight="1" x14ac:dyDescent="0.25">
      <c r="A347" s="18">
        <v>345</v>
      </c>
      <c r="B347" s="8" t="s">
        <v>401</v>
      </c>
      <c r="C347" s="36">
        <v>297571232</v>
      </c>
      <c r="D347" s="9">
        <v>18</v>
      </c>
      <c r="E347" s="9" t="s">
        <v>151</v>
      </c>
      <c r="F347" s="9">
        <v>2023</v>
      </c>
      <c r="G347" s="9" t="s">
        <v>271</v>
      </c>
      <c r="H347" s="13" t="s">
        <v>520</v>
      </c>
      <c r="I347" s="13" t="s">
        <v>402</v>
      </c>
      <c r="J347" s="12"/>
      <c r="K347" s="11" t="s">
        <v>117</v>
      </c>
      <c r="L347" s="39">
        <v>11200</v>
      </c>
      <c r="M347" s="35"/>
      <c r="N347" s="82">
        <f>N346+CONCILIAÇÃO!$L347+CONCILIAÇÃO!$M347</f>
        <v>42242.15</v>
      </c>
    </row>
    <row r="348" spans="1:14" ht="13.5" hidden="1" x14ac:dyDescent="0.25">
      <c r="A348" s="18">
        <v>346</v>
      </c>
      <c r="B348" s="8" t="s">
        <v>124</v>
      </c>
      <c r="C348" s="36">
        <v>554439000039504</v>
      </c>
      <c r="D348" s="9">
        <v>18</v>
      </c>
      <c r="E348" s="9" t="s">
        <v>151</v>
      </c>
      <c r="F348" s="9">
        <v>2023</v>
      </c>
      <c r="G348" s="9" t="s">
        <v>412</v>
      </c>
      <c r="H348" s="13" t="s">
        <v>410</v>
      </c>
      <c r="I348" s="13" t="s">
        <v>490</v>
      </c>
      <c r="J348" s="12"/>
      <c r="K348" s="78" t="s">
        <v>623</v>
      </c>
      <c r="L348" s="39"/>
      <c r="M348" s="35">
        <v>-1502.6</v>
      </c>
      <c r="N348" s="82">
        <f>N347+CONCILIAÇÃO!$L348+CONCILIAÇÃO!$M348</f>
        <v>40739.550000000003</v>
      </c>
    </row>
    <row r="349" spans="1:14" ht="13.5" hidden="1" x14ac:dyDescent="0.25">
      <c r="A349" s="18">
        <v>347</v>
      </c>
      <c r="B349" s="8" t="s">
        <v>124</v>
      </c>
      <c r="C349" s="36">
        <v>554439000039504</v>
      </c>
      <c r="D349" s="9">
        <v>18</v>
      </c>
      <c r="E349" s="9" t="s">
        <v>151</v>
      </c>
      <c r="F349" s="9">
        <v>2023</v>
      </c>
      <c r="G349" s="9" t="s">
        <v>412</v>
      </c>
      <c r="H349" s="13" t="s">
        <v>410</v>
      </c>
      <c r="I349" s="13" t="s">
        <v>493</v>
      </c>
      <c r="J349" s="12"/>
      <c r="K349" s="78" t="s">
        <v>623</v>
      </c>
      <c r="L349" s="39"/>
      <c r="M349" s="35">
        <v>-3944</v>
      </c>
      <c r="N349" s="82">
        <f>N348+CONCILIAÇÃO!$L349+CONCILIAÇÃO!$M349</f>
        <v>36795.550000000003</v>
      </c>
    </row>
    <row r="350" spans="1:14" ht="13.5" hidden="1" x14ac:dyDescent="0.25">
      <c r="A350" s="18">
        <v>348</v>
      </c>
      <c r="B350" s="8" t="s">
        <v>124</v>
      </c>
      <c r="C350" s="36">
        <v>554439000039504</v>
      </c>
      <c r="D350" s="9">
        <v>18</v>
      </c>
      <c r="E350" s="9" t="s">
        <v>151</v>
      </c>
      <c r="F350" s="9">
        <v>2023</v>
      </c>
      <c r="G350" s="9" t="s">
        <v>412</v>
      </c>
      <c r="H350" s="13" t="s">
        <v>410</v>
      </c>
      <c r="I350" s="13" t="s">
        <v>492</v>
      </c>
      <c r="J350" s="12"/>
      <c r="K350" s="78" t="s">
        <v>623</v>
      </c>
      <c r="L350" s="39"/>
      <c r="M350" s="35">
        <v>-2115.02</v>
      </c>
      <c r="N350" s="82">
        <f>N349+CONCILIAÇÃO!$L350+CONCILIAÇÃO!$M350</f>
        <v>34680.530000000006</v>
      </c>
    </row>
    <row r="351" spans="1:14" ht="13.5" x14ac:dyDescent="0.25">
      <c r="A351" s="18">
        <v>349</v>
      </c>
      <c r="B351" s="8" t="s">
        <v>401</v>
      </c>
      <c r="C351" s="36">
        <v>298402506</v>
      </c>
      <c r="D351" s="9">
        <v>28</v>
      </c>
      <c r="E351" s="9" t="s">
        <v>151</v>
      </c>
      <c r="F351" s="9">
        <v>2023</v>
      </c>
      <c r="G351" s="18" t="s">
        <v>567</v>
      </c>
      <c r="H351" s="13" t="s">
        <v>514</v>
      </c>
      <c r="I351" s="13" t="s">
        <v>402</v>
      </c>
      <c r="J351" s="12"/>
      <c r="K351" s="11" t="s">
        <v>134</v>
      </c>
      <c r="L351" s="56">
        <v>5336.4</v>
      </c>
      <c r="M351" s="35"/>
      <c r="N351" s="82">
        <f>N350+CONCILIAÇÃO!$L351+CONCILIAÇÃO!$M351</f>
        <v>40016.930000000008</v>
      </c>
    </row>
    <row r="352" spans="1:14" ht="13.5" x14ac:dyDescent="0.25">
      <c r="A352" s="18">
        <v>350</v>
      </c>
      <c r="B352" s="8" t="s">
        <v>401</v>
      </c>
      <c r="C352" s="36">
        <v>298442494</v>
      </c>
      <c r="D352" s="9">
        <v>28</v>
      </c>
      <c r="E352" s="9" t="s">
        <v>151</v>
      </c>
      <c r="F352" s="9">
        <v>2023</v>
      </c>
      <c r="G352" s="18"/>
      <c r="H352" s="13" t="s">
        <v>514</v>
      </c>
      <c r="I352" s="13" t="s">
        <v>402</v>
      </c>
      <c r="J352" s="12"/>
      <c r="K352" s="11" t="s">
        <v>134</v>
      </c>
      <c r="L352" s="56">
        <v>30</v>
      </c>
      <c r="M352" s="35"/>
      <c r="N352" s="82">
        <f>N351+CONCILIAÇÃO!$L352+CONCILIAÇÃO!$M352</f>
        <v>40046.930000000008</v>
      </c>
    </row>
    <row r="353" spans="1:14" ht="13.5" x14ac:dyDescent="0.25">
      <c r="A353" s="18">
        <v>351</v>
      </c>
      <c r="B353" s="8" t="s">
        <v>401</v>
      </c>
      <c r="C353" s="36">
        <v>298449318</v>
      </c>
      <c r="D353" s="9">
        <v>28</v>
      </c>
      <c r="E353" s="9" t="s">
        <v>151</v>
      </c>
      <c r="F353" s="9">
        <v>2023</v>
      </c>
      <c r="G353" s="9" t="s">
        <v>272</v>
      </c>
      <c r="H353" s="13" t="s">
        <v>515</v>
      </c>
      <c r="I353" s="13" t="s">
        <v>402</v>
      </c>
      <c r="J353" s="12"/>
      <c r="K353" s="10" t="s">
        <v>118</v>
      </c>
      <c r="L353" s="39">
        <v>10500</v>
      </c>
      <c r="M353" s="35"/>
      <c r="N353" s="82">
        <f>N352+CONCILIAÇÃO!$L353+CONCILIAÇÃO!$M353</f>
        <v>50546.930000000008</v>
      </c>
    </row>
    <row r="354" spans="1:14" ht="13.5" x14ac:dyDescent="0.25">
      <c r="A354" s="18">
        <v>352</v>
      </c>
      <c r="B354" s="8" t="s">
        <v>401</v>
      </c>
      <c r="C354" s="36">
        <v>298658155</v>
      </c>
      <c r="D354" s="9">
        <v>30</v>
      </c>
      <c r="E354" s="9" t="s">
        <v>151</v>
      </c>
      <c r="F354" s="9">
        <v>2023</v>
      </c>
      <c r="G354" s="9" t="s">
        <v>533</v>
      </c>
      <c r="H354" s="13" t="s">
        <v>515</v>
      </c>
      <c r="I354" s="13" t="s">
        <v>402</v>
      </c>
      <c r="J354" s="12"/>
      <c r="K354" s="10" t="s">
        <v>118</v>
      </c>
      <c r="L354" s="39">
        <v>9800</v>
      </c>
      <c r="M354" s="35"/>
      <c r="N354" s="82">
        <f>N353+CONCILIAÇÃO!$L354+CONCILIAÇÃO!$M354</f>
        <v>60346.930000000008</v>
      </c>
    </row>
    <row r="355" spans="1:14" ht="13.5" x14ac:dyDescent="0.25">
      <c r="A355" s="18">
        <v>353</v>
      </c>
      <c r="B355" s="8" t="s">
        <v>401</v>
      </c>
      <c r="C355" s="36">
        <v>298658156</v>
      </c>
      <c r="D355" s="9">
        <v>30</v>
      </c>
      <c r="E355" s="9" t="s">
        <v>151</v>
      </c>
      <c r="F355" s="9">
        <v>2023</v>
      </c>
      <c r="G355" s="9" t="s">
        <v>534</v>
      </c>
      <c r="H355" s="13" t="s">
        <v>515</v>
      </c>
      <c r="I355" s="13" t="s">
        <v>402</v>
      </c>
      <c r="J355" s="12"/>
      <c r="K355" s="10" t="s">
        <v>118</v>
      </c>
      <c r="L355" s="39">
        <v>4900</v>
      </c>
      <c r="M355" s="35"/>
      <c r="N355" s="82">
        <f>N354+CONCILIAÇÃO!$L355+CONCILIAÇÃO!$M355</f>
        <v>65246.930000000008</v>
      </c>
    </row>
    <row r="356" spans="1:14" ht="13.5" x14ac:dyDescent="0.25">
      <c r="A356" s="18">
        <v>354</v>
      </c>
      <c r="B356" s="8" t="s">
        <v>401</v>
      </c>
      <c r="C356" s="36">
        <v>298744234</v>
      </c>
      <c r="D356" s="9">
        <v>30</v>
      </c>
      <c r="E356" s="9" t="s">
        <v>151</v>
      </c>
      <c r="F356" s="9">
        <v>2023</v>
      </c>
      <c r="G356" s="9" t="s">
        <v>273</v>
      </c>
      <c r="H356" s="18" t="s">
        <v>132</v>
      </c>
      <c r="I356" s="13" t="s">
        <v>402</v>
      </c>
      <c r="J356" s="12"/>
      <c r="K356" s="10" t="s">
        <v>133</v>
      </c>
      <c r="L356" s="39">
        <v>7000</v>
      </c>
      <c r="M356" s="35"/>
      <c r="N356" s="83">
        <f>N355+CONCILIAÇÃO!$L356+CONCILIAÇÃO!$M356</f>
        <v>72246.930000000008</v>
      </c>
    </row>
    <row r="357" spans="1:14" ht="13.5" hidden="1" x14ac:dyDescent="0.25">
      <c r="A357" s="18">
        <v>355</v>
      </c>
      <c r="B357" s="8" t="s">
        <v>615</v>
      </c>
      <c r="C357" s="36">
        <v>553653000042241</v>
      </c>
      <c r="D357" s="9">
        <v>1</v>
      </c>
      <c r="E357" s="9" t="s">
        <v>154</v>
      </c>
      <c r="F357" s="9">
        <v>2023</v>
      </c>
      <c r="G357" s="9" t="s">
        <v>325</v>
      </c>
      <c r="H357" s="13" t="s">
        <v>142</v>
      </c>
      <c r="I357" s="13" t="s">
        <v>409</v>
      </c>
      <c r="J357" s="12"/>
      <c r="K357" s="10" t="s">
        <v>143</v>
      </c>
      <c r="L357" s="39"/>
      <c r="M357" s="35">
        <v>-4045.74</v>
      </c>
      <c r="N357" s="82">
        <f>N356+CONCILIAÇÃO!$L357+CONCILIAÇÃO!$M357</f>
        <v>68201.19</v>
      </c>
    </row>
    <row r="358" spans="1:14" ht="13.5" hidden="1" x14ac:dyDescent="0.25">
      <c r="A358" s="18">
        <v>356</v>
      </c>
      <c r="B358" s="8" t="s">
        <v>615</v>
      </c>
      <c r="C358" s="36">
        <v>554439000008780</v>
      </c>
      <c r="D358" s="9">
        <v>1</v>
      </c>
      <c r="E358" s="9" t="s">
        <v>154</v>
      </c>
      <c r="F358" s="9">
        <v>2023</v>
      </c>
      <c r="G358" s="9" t="s">
        <v>326</v>
      </c>
      <c r="H358" s="13" t="s">
        <v>616</v>
      </c>
      <c r="I358" s="13" t="s">
        <v>409</v>
      </c>
      <c r="J358" s="12"/>
      <c r="K358" s="10" t="s">
        <v>639</v>
      </c>
      <c r="L358" s="39"/>
      <c r="M358" s="35">
        <v>-3991.22</v>
      </c>
      <c r="N358" s="82">
        <f>N357+CONCILIAÇÃO!$L358+CONCILIAÇÃO!$M358</f>
        <v>64209.97</v>
      </c>
    </row>
    <row r="359" spans="1:14" ht="13.5" hidden="1" x14ac:dyDescent="0.25">
      <c r="A359" s="18">
        <v>357</v>
      </c>
      <c r="B359" s="8" t="s">
        <v>603</v>
      </c>
      <c r="C359" s="36">
        <v>90101</v>
      </c>
      <c r="D359" s="9">
        <v>1</v>
      </c>
      <c r="E359" s="9" t="s">
        <v>154</v>
      </c>
      <c r="F359" s="9">
        <v>2023</v>
      </c>
      <c r="G359" s="9" t="s">
        <v>327</v>
      </c>
      <c r="H359" s="13" t="s">
        <v>127</v>
      </c>
      <c r="I359" s="13" t="s">
        <v>128</v>
      </c>
      <c r="J359" s="12"/>
      <c r="K359" s="10" t="s">
        <v>129</v>
      </c>
      <c r="L359" s="39"/>
      <c r="M359" s="35">
        <v>-2100</v>
      </c>
      <c r="N359" s="82">
        <f>N358+CONCILIAÇÃO!$L359+CONCILIAÇÃO!$M359</f>
        <v>62109.97</v>
      </c>
    </row>
    <row r="360" spans="1:14" ht="13.5" hidden="1" x14ac:dyDescent="0.25">
      <c r="A360" s="18">
        <v>358</v>
      </c>
      <c r="B360" s="8" t="s">
        <v>615</v>
      </c>
      <c r="C360" s="36">
        <v>90102</v>
      </c>
      <c r="D360" s="9">
        <v>1</v>
      </c>
      <c r="E360" s="9" t="s">
        <v>154</v>
      </c>
      <c r="F360" s="9">
        <v>2023</v>
      </c>
      <c r="G360" s="9" t="s">
        <v>328</v>
      </c>
      <c r="H360" s="13" t="s">
        <v>144</v>
      </c>
      <c r="I360" s="13" t="s">
        <v>409</v>
      </c>
      <c r="J360" s="12"/>
      <c r="K360" s="10" t="s">
        <v>145</v>
      </c>
      <c r="L360" s="39"/>
      <c r="M360" s="35">
        <v>-1948.8</v>
      </c>
      <c r="N360" s="82">
        <f>N359+CONCILIAÇÃO!$L360+CONCILIAÇÃO!$M360</f>
        <v>60161.17</v>
      </c>
    </row>
    <row r="361" spans="1:14" ht="13.5" x14ac:dyDescent="0.25">
      <c r="A361" s="18">
        <v>359</v>
      </c>
      <c r="B361" s="8" t="s">
        <v>401</v>
      </c>
      <c r="C361" s="36">
        <v>299477215</v>
      </c>
      <c r="D361" s="9">
        <v>4</v>
      </c>
      <c r="E361" s="9" t="s">
        <v>154</v>
      </c>
      <c r="F361" s="9">
        <v>2023</v>
      </c>
      <c r="G361" s="9" t="s">
        <v>604</v>
      </c>
      <c r="H361" s="13" t="s">
        <v>515</v>
      </c>
      <c r="I361" s="13" t="s">
        <v>402</v>
      </c>
      <c r="J361" s="12"/>
      <c r="K361" s="10" t="s">
        <v>118</v>
      </c>
      <c r="L361" s="42">
        <v>2100</v>
      </c>
      <c r="M361" s="35"/>
      <c r="N361" s="82">
        <f>N360+CONCILIAÇÃO!$L361+CONCILIAÇÃO!$M361</f>
        <v>62261.17</v>
      </c>
    </row>
    <row r="362" spans="1:14" ht="13.5" x14ac:dyDescent="0.25">
      <c r="A362" s="18">
        <v>360</v>
      </c>
      <c r="B362" s="8" t="s">
        <v>401</v>
      </c>
      <c r="C362" s="36">
        <v>112471000009107</v>
      </c>
      <c r="D362" s="9">
        <v>4</v>
      </c>
      <c r="E362" s="9" t="s">
        <v>154</v>
      </c>
      <c r="F362" s="9">
        <v>2023</v>
      </c>
      <c r="G362" s="9" t="s">
        <v>590</v>
      </c>
      <c r="H362" s="13" t="s">
        <v>152</v>
      </c>
      <c r="I362" s="13" t="s">
        <v>402</v>
      </c>
      <c r="J362" s="12"/>
      <c r="K362" s="10" t="s">
        <v>153</v>
      </c>
      <c r="L362" s="42">
        <v>7700</v>
      </c>
      <c r="M362" s="35"/>
      <c r="N362" s="82">
        <f>N361+CONCILIAÇÃO!$L362+CONCILIAÇÃO!$M362</f>
        <v>69961.17</v>
      </c>
    </row>
    <row r="363" spans="1:14" ht="13.5" hidden="1" x14ac:dyDescent="0.25">
      <c r="A363" s="18">
        <v>361</v>
      </c>
      <c r="B363" s="8" t="s">
        <v>603</v>
      </c>
      <c r="C363" s="36">
        <v>90501</v>
      </c>
      <c r="D363" s="9">
        <v>5</v>
      </c>
      <c r="E363" s="9" t="s">
        <v>154</v>
      </c>
      <c r="F363" s="9">
        <v>2023</v>
      </c>
      <c r="G363" s="9" t="s">
        <v>651</v>
      </c>
      <c r="H363" s="13" t="s">
        <v>127</v>
      </c>
      <c r="I363" s="13" t="s">
        <v>128</v>
      </c>
      <c r="J363" s="12"/>
      <c r="K363" s="10" t="s">
        <v>129</v>
      </c>
      <c r="L363" s="39"/>
      <c r="M363" s="35">
        <v>-125</v>
      </c>
      <c r="N363" s="82">
        <f>N362+CONCILIAÇÃO!$L363+CONCILIAÇÃO!$M363</f>
        <v>69836.17</v>
      </c>
    </row>
    <row r="364" spans="1:14" ht="13.5" hidden="1" x14ac:dyDescent="0.25">
      <c r="A364" s="18">
        <v>362</v>
      </c>
      <c r="B364" s="8" t="s">
        <v>400</v>
      </c>
      <c r="C364" s="36">
        <v>832481100490263</v>
      </c>
      <c r="D364" s="9">
        <v>5</v>
      </c>
      <c r="E364" s="9" t="s">
        <v>154</v>
      </c>
      <c r="F364" s="9">
        <v>2023</v>
      </c>
      <c r="G364" s="9" t="s">
        <v>403</v>
      </c>
      <c r="H364" s="13" t="s">
        <v>122</v>
      </c>
      <c r="I364" s="13" t="s">
        <v>384</v>
      </c>
      <c r="J364" s="12"/>
      <c r="K364" s="10" t="s">
        <v>123</v>
      </c>
      <c r="L364" s="39"/>
      <c r="M364" s="35">
        <v>-51.75</v>
      </c>
      <c r="N364" s="82">
        <f>N363+CONCILIAÇÃO!$L364+CONCILIAÇÃO!$M364</f>
        <v>69784.42</v>
      </c>
    </row>
    <row r="365" spans="1:14" ht="13.5" hidden="1" x14ac:dyDescent="0.25">
      <c r="A365" s="18">
        <v>363</v>
      </c>
      <c r="B365" s="8" t="s">
        <v>641</v>
      </c>
      <c r="C365" s="36">
        <v>90601</v>
      </c>
      <c r="D365" s="9">
        <v>6</v>
      </c>
      <c r="E365" s="9" t="s">
        <v>154</v>
      </c>
      <c r="F365" s="9">
        <v>2023</v>
      </c>
      <c r="G365" s="9" t="s">
        <v>403</v>
      </c>
      <c r="H365" s="13" t="s">
        <v>274</v>
      </c>
      <c r="I365" s="13" t="s">
        <v>286</v>
      </c>
      <c r="J365" s="12"/>
      <c r="K365" s="10" t="s">
        <v>388</v>
      </c>
      <c r="L365" s="39"/>
      <c r="M365" s="35">
        <v>-173.27</v>
      </c>
      <c r="N365" s="82">
        <f>N364+CONCILIAÇÃO!$L365+CONCILIAÇÃO!$M365</f>
        <v>69611.149999999994</v>
      </c>
    </row>
    <row r="366" spans="1:14" ht="13.5" hidden="1" x14ac:dyDescent="0.25">
      <c r="A366" s="18">
        <v>364</v>
      </c>
      <c r="B366" s="8" t="s">
        <v>641</v>
      </c>
      <c r="C366" s="36">
        <v>90602</v>
      </c>
      <c r="D366" s="9">
        <v>6</v>
      </c>
      <c r="E366" s="9" t="s">
        <v>154</v>
      </c>
      <c r="F366" s="9">
        <v>2023</v>
      </c>
      <c r="G366" s="9" t="s">
        <v>403</v>
      </c>
      <c r="H366" s="13" t="s">
        <v>274</v>
      </c>
      <c r="I366" s="13" t="s">
        <v>286</v>
      </c>
      <c r="J366" s="12"/>
      <c r="K366" s="10" t="s">
        <v>389</v>
      </c>
      <c r="L366" s="39"/>
      <c r="M366" s="35">
        <v>-178.42</v>
      </c>
      <c r="N366" s="82">
        <f>N365+CONCILIAÇÃO!$L366+CONCILIAÇÃO!$M366</f>
        <v>69432.73</v>
      </c>
    </row>
    <row r="367" spans="1:14" ht="13.5" hidden="1" x14ac:dyDescent="0.25">
      <c r="A367" s="18">
        <v>365</v>
      </c>
      <c r="B367" s="8" t="s">
        <v>124</v>
      </c>
      <c r="C367" s="36">
        <v>91101</v>
      </c>
      <c r="D367" s="9">
        <v>11</v>
      </c>
      <c r="E367" s="9" t="s">
        <v>154</v>
      </c>
      <c r="F367" s="9">
        <v>2023</v>
      </c>
      <c r="G367" s="9" t="s">
        <v>392</v>
      </c>
      <c r="H367" s="13" t="s">
        <v>125</v>
      </c>
      <c r="I367" s="13" t="s">
        <v>494</v>
      </c>
      <c r="J367" s="12"/>
      <c r="K367" s="10" t="s">
        <v>126</v>
      </c>
      <c r="L367" s="39"/>
      <c r="M367" s="35">
        <v>-381.5</v>
      </c>
      <c r="N367" s="82">
        <f>N366+CONCILIAÇÃO!$L367+CONCILIAÇÃO!$M367</f>
        <v>69051.23</v>
      </c>
    </row>
    <row r="368" spans="1:14" ht="13.5" hidden="1" x14ac:dyDescent="0.25">
      <c r="A368" s="18">
        <v>366</v>
      </c>
      <c r="B368" s="8" t="s">
        <v>516</v>
      </c>
      <c r="C368" s="36">
        <v>300771698</v>
      </c>
      <c r="D368" s="9">
        <v>12</v>
      </c>
      <c r="E368" s="9" t="s">
        <v>154</v>
      </c>
      <c r="F368" s="9">
        <v>2023</v>
      </c>
      <c r="G368" s="9" t="s">
        <v>680</v>
      </c>
      <c r="H368" s="13" t="s">
        <v>515</v>
      </c>
      <c r="I368" s="13" t="s">
        <v>503</v>
      </c>
      <c r="J368" s="12" t="s">
        <v>683</v>
      </c>
      <c r="K368" s="10" t="s">
        <v>118</v>
      </c>
      <c r="L368" s="39">
        <v>4200</v>
      </c>
      <c r="M368" s="35"/>
      <c r="N368" s="82">
        <f>N367+Table_1[[#This Row],[Crédito]]</f>
        <v>73251.23</v>
      </c>
    </row>
    <row r="369" spans="1:15" ht="39" customHeight="1" x14ac:dyDescent="0.25">
      <c r="A369" s="27">
        <v>367</v>
      </c>
      <c r="B369" s="8" t="s">
        <v>519</v>
      </c>
      <c r="C369" s="36">
        <v>300771698</v>
      </c>
      <c r="D369" s="9">
        <v>12</v>
      </c>
      <c r="E369" s="9" t="s">
        <v>154</v>
      </c>
      <c r="F369" s="9">
        <v>2023</v>
      </c>
      <c r="G369" s="9" t="s">
        <v>535</v>
      </c>
      <c r="H369" s="13" t="s">
        <v>515</v>
      </c>
      <c r="I369" s="13" t="s">
        <v>402</v>
      </c>
      <c r="J369" s="12" t="s">
        <v>682</v>
      </c>
      <c r="K369" s="10" t="s">
        <v>118</v>
      </c>
      <c r="L369" s="39">
        <v>8400</v>
      </c>
      <c r="M369" s="35"/>
      <c r="N369" s="82">
        <f>N368+L369</f>
        <v>81651.23</v>
      </c>
    </row>
    <row r="370" spans="1:15" ht="13.5" hidden="1" x14ac:dyDescent="0.25">
      <c r="A370" s="18">
        <v>368</v>
      </c>
      <c r="B370" s="8" t="s">
        <v>383</v>
      </c>
      <c r="C370" s="36">
        <v>554439000039504</v>
      </c>
      <c r="D370" s="9">
        <v>13</v>
      </c>
      <c r="E370" s="9" t="s">
        <v>154</v>
      </c>
      <c r="F370" s="9">
        <v>2023</v>
      </c>
      <c r="G370" s="16" t="s">
        <v>169</v>
      </c>
      <c r="H370" s="13" t="s">
        <v>170</v>
      </c>
      <c r="I370" s="13" t="s">
        <v>386</v>
      </c>
      <c r="J370" s="12"/>
      <c r="K370" s="10" t="s">
        <v>309</v>
      </c>
      <c r="L370" s="39"/>
      <c r="M370" s="35">
        <v>-7159.8</v>
      </c>
      <c r="N370" s="82">
        <f>N369+CONCILIAÇÃO!$L370+CONCILIAÇÃO!$M370</f>
        <v>74491.429999999993</v>
      </c>
    </row>
    <row r="371" spans="1:15" ht="27" x14ac:dyDescent="0.25">
      <c r="A371" s="27">
        <v>369</v>
      </c>
      <c r="B371" s="8" t="s">
        <v>401</v>
      </c>
      <c r="C371" s="36">
        <v>301015465</v>
      </c>
      <c r="D371" s="9">
        <v>14</v>
      </c>
      <c r="E371" s="9" t="s">
        <v>154</v>
      </c>
      <c r="F371" s="9">
        <v>2023</v>
      </c>
      <c r="G371" s="9" t="s">
        <v>387</v>
      </c>
      <c r="H371" s="13" t="s">
        <v>520</v>
      </c>
      <c r="I371" s="13" t="s">
        <v>402</v>
      </c>
      <c r="J371" s="12"/>
      <c r="K371" s="11" t="s">
        <v>117</v>
      </c>
      <c r="L371" s="39">
        <v>11200</v>
      </c>
      <c r="M371" s="35"/>
      <c r="N371" s="82">
        <f>N370+CONCILIAÇÃO!$L371+CONCILIAÇÃO!$M371</f>
        <v>85691.43</v>
      </c>
    </row>
    <row r="372" spans="1:15" ht="13.5" hidden="1" x14ac:dyDescent="0.25">
      <c r="A372" s="18">
        <v>370</v>
      </c>
      <c r="B372" s="8" t="s">
        <v>124</v>
      </c>
      <c r="C372" s="36">
        <v>554439000039504</v>
      </c>
      <c r="D372" s="9">
        <v>18</v>
      </c>
      <c r="E372" s="9" t="s">
        <v>154</v>
      </c>
      <c r="F372" s="9">
        <v>2023</v>
      </c>
      <c r="G372" s="9" t="s">
        <v>412</v>
      </c>
      <c r="H372" s="13" t="s">
        <v>410</v>
      </c>
      <c r="I372" s="13" t="s">
        <v>496</v>
      </c>
      <c r="J372" s="12"/>
      <c r="K372" s="78" t="s">
        <v>623</v>
      </c>
      <c r="L372" s="39"/>
      <c r="M372" s="35">
        <v>-1940.12</v>
      </c>
      <c r="N372" s="82">
        <f>N371+CONCILIAÇÃO!$L372+CONCILIAÇÃO!$M372</f>
        <v>83751.31</v>
      </c>
    </row>
    <row r="373" spans="1:15" ht="13.5" hidden="1" x14ac:dyDescent="0.25">
      <c r="A373" s="18">
        <v>371</v>
      </c>
      <c r="B373" s="8" t="s">
        <v>124</v>
      </c>
      <c r="C373" s="36">
        <v>554439000039504</v>
      </c>
      <c r="D373" s="9">
        <v>18</v>
      </c>
      <c r="E373" s="9" t="s">
        <v>154</v>
      </c>
      <c r="F373" s="9">
        <v>2023</v>
      </c>
      <c r="G373" s="9" t="s">
        <v>412</v>
      </c>
      <c r="H373" s="13" t="s">
        <v>410</v>
      </c>
      <c r="I373" s="13" t="s">
        <v>451</v>
      </c>
      <c r="J373" s="12"/>
      <c r="K373" s="78" t="s">
        <v>623</v>
      </c>
      <c r="L373" s="39"/>
      <c r="M373" s="35">
        <v>-3626</v>
      </c>
      <c r="N373" s="82">
        <f>N372+CONCILIAÇÃO!$L373+CONCILIAÇÃO!$M373</f>
        <v>80125.31</v>
      </c>
    </row>
    <row r="374" spans="1:15" ht="13.5" hidden="1" x14ac:dyDescent="0.25">
      <c r="A374" s="18">
        <v>372</v>
      </c>
      <c r="B374" s="8" t="s">
        <v>124</v>
      </c>
      <c r="C374" s="36">
        <v>554439000039504</v>
      </c>
      <c r="D374" s="9">
        <v>18</v>
      </c>
      <c r="E374" s="9" t="s">
        <v>154</v>
      </c>
      <c r="F374" s="9">
        <v>2023</v>
      </c>
      <c r="G374" s="9" t="s">
        <v>412</v>
      </c>
      <c r="H374" s="13" t="s">
        <v>410</v>
      </c>
      <c r="I374" s="13" t="s">
        <v>497</v>
      </c>
      <c r="J374" s="12"/>
      <c r="K374" s="78" t="s">
        <v>623</v>
      </c>
      <c r="L374" s="39"/>
      <c r="M374" s="35">
        <v>-1502.6</v>
      </c>
      <c r="N374" s="82">
        <f>N373+CONCILIAÇÃO!$L374+CONCILIAÇÃO!$M374</f>
        <v>78622.709999999992</v>
      </c>
    </row>
    <row r="375" spans="1:15" ht="13.5" x14ac:dyDescent="0.25">
      <c r="A375" s="18">
        <v>373</v>
      </c>
      <c r="B375" s="8" t="s">
        <v>401</v>
      </c>
      <c r="C375" s="36">
        <v>301511153</v>
      </c>
      <c r="D375" s="9">
        <v>19</v>
      </c>
      <c r="E375" s="9" t="s">
        <v>154</v>
      </c>
      <c r="F375" s="9">
        <v>2023</v>
      </c>
      <c r="G375" s="9" t="s">
        <v>582</v>
      </c>
      <c r="H375" s="13" t="s">
        <v>132</v>
      </c>
      <c r="I375" s="13" t="s">
        <v>402</v>
      </c>
      <c r="J375" s="12"/>
      <c r="K375" s="10" t="s">
        <v>133</v>
      </c>
      <c r="L375" s="39">
        <v>9800</v>
      </c>
      <c r="M375" s="35"/>
      <c r="N375" s="82">
        <f>N374+CONCILIAÇÃO!$L375+CONCILIAÇÃO!$M375</f>
        <v>88422.709999999992</v>
      </c>
    </row>
    <row r="376" spans="1:15" ht="13.5" x14ac:dyDescent="0.25">
      <c r="A376" s="18">
        <v>374</v>
      </c>
      <c r="B376" s="8" t="s">
        <v>401</v>
      </c>
      <c r="C376" s="36">
        <v>301512328</v>
      </c>
      <c r="D376" s="9">
        <v>19</v>
      </c>
      <c r="E376" s="9" t="s">
        <v>154</v>
      </c>
      <c r="F376" s="9">
        <v>2023</v>
      </c>
      <c r="G376" s="18" t="s">
        <v>568</v>
      </c>
      <c r="H376" s="13" t="s">
        <v>514</v>
      </c>
      <c r="I376" s="13" t="s">
        <v>402</v>
      </c>
      <c r="J376" s="12"/>
      <c r="K376" s="10" t="s">
        <v>134</v>
      </c>
      <c r="L376" s="56">
        <v>5366.4</v>
      </c>
      <c r="M376" s="35"/>
      <c r="N376" s="82">
        <f>N375+CONCILIAÇÃO!$L376+CONCILIAÇÃO!$M376</f>
        <v>93789.109999999986</v>
      </c>
    </row>
    <row r="377" spans="1:15" ht="13.5" hidden="1" x14ac:dyDescent="0.25">
      <c r="A377" s="18">
        <v>375</v>
      </c>
      <c r="B377" s="8" t="s">
        <v>608</v>
      </c>
      <c r="C377" s="36">
        <v>554732000005698</v>
      </c>
      <c r="D377" s="9">
        <v>19</v>
      </c>
      <c r="E377" s="9" t="s">
        <v>154</v>
      </c>
      <c r="F377" s="9">
        <v>2023</v>
      </c>
      <c r="G377" s="9" t="s">
        <v>361</v>
      </c>
      <c r="H377" s="13" t="s">
        <v>191</v>
      </c>
      <c r="I377" s="13" t="s">
        <v>638</v>
      </c>
      <c r="J377" s="12"/>
      <c r="K377" s="10" t="s">
        <v>192</v>
      </c>
      <c r="L377" s="39"/>
      <c r="M377" s="35">
        <v>-1669.48</v>
      </c>
      <c r="N377" s="82">
        <f>N376+CONCILIAÇÃO!$L377+CONCILIAÇÃO!$M377</f>
        <v>92119.62999999999</v>
      </c>
    </row>
    <row r="378" spans="1:15" ht="27" x14ac:dyDescent="0.25">
      <c r="A378" s="18">
        <v>376</v>
      </c>
      <c r="B378" s="8" t="s">
        <v>401</v>
      </c>
      <c r="C378" s="36">
        <v>551369000039482</v>
      </c>
      <c r="D378" s="9">
        <v>25</v>
      </c>
      <c r="E378" s="9" t="s">
        <v>154</v>
      </c>
      <c r="F378" s="9">
        <v>2023</v>
      </c>
      <c r="G378" s="9" t="s">
        <v>169</v>
      </c>
      <c r="H378" s="13" t="s">
        <v>152</v>
      </c>
      <c r="I378" s="13" t="s">
        <v>402</v>
      </c>
      <c r="J378" s="12" t="s">
        <v>643</v>
      </c>
      <c r="K378" s="10" t="s">
        <v>153</v>
      </c>
      <c r="L378" s="39">
        <v>20790</v>
      </c>
      <c r="M378" s="35"/>
      <c r="N378" s="82">
        <f>N377+CONCILIAÇÃO!$L378+CONCILIAÇÃO!$M378</f>
        <v>112909.62999999999</v>
      </c>
    </row>
    <row r="379" spans="1:15" ht="13.5" x14ac:dyDescent="0.25">
      <c r="A379" s="18">
        <v>377</v>
      </c>
      <c r="B379" s="8" t="s">
        <v>401</v>
      </c>
      <c r="C379" s="36">
        <v>302087319</v>
      </c>
      <c r="D379" s="9">
        <v>25</v>
      </c>
      <c r="E379" s="9" t="s">
        <v>154</v>
      </c>
      <c r="F379" s="9">
        <v>2023</v>
      </c>
      <c r="G379" s="18" t="s">
        <v>569</v>
      </c>
      <c r="H379" s="13" t="s">
        <v>514</v>
      </c>
      <c r="I379" s="13" t="s">
        <v>402</v>
      </c>
      <c r="J379" s="12"/>
      <c r="K379" s="10" t="s">
        <v>134</v>
      </c>
      <c r="L379" s="56">
        <v>5366.4</v>
      </c>
      <c r="M379" s="35"/>
      <c r="N379" s="82">
        <f>N378+CONCILIAÇÃO!$L379+CONCILIAÇÃO!$M379</f>
        <v>118276.02999999998</v>
      </c>
    </row>
    <row r="380" spans="1:15" ht="13.5" hidden="1" x14ac:dyDescent="0.25">
      <c r="A380" s="18">
        <v>378</v>
      </c>
      <c r="B380" s="8" t="s">
        <v>608</v>
      </c>
      <c r="C380" s="36">
        <v>92801</v>
      </c>
      <c r="D380" s="9">
        <v>28</v>
      </c>
      <c r="E380" s="9" t="s">
        <v>154</v>
      </c>
      <c r="F380" s="9">
        <v>2023</v>
      </c>
      <c r="G380" s="9" t="s">
        <v>329</v>
      </c>
      <c r="H380" s="13" t="s">
        <v>609</v>
      </c>
      <c r="I380" s="13" t="s">
        <v>638</v>
      </c>
      <c r="J380" s="12"/>
      <c r="K380" s="10" t="s">
        <v>385</v>
      </c>
      <c r="L380" s="39"/>
      <c r="M380" s="35">
        <v>-2100</v>
      </c>
      <c r="N380" s="82">
        <f>N379+CONCILIAÇÃO!$L380+CONCILIAÇÃO!$M380</f>
        <v>116176.02999999998</v>
      </c>
    </row>
    <row r="381" spans="1:15" ht="13.5" hidden="1" x14ac:dyDescent="0.25">
      <c r="A381" s="18">
        <v>379</v>
      </c>
      <c r="B381" s="8" t="s">
        <v>400</v>
      </c>
      <c r="C381" s="36">
        <v>852711100103103</v>
      </c>
      <c r="D381" s="9">
        <v>28</v>
      </c>
      <c r="E381" s="9" t="s">
        <v>154</v>
      </c>
      <c r="F381" s="9">
        <v>2023</v>
      </c>
      <c r="G381" s="9" t="s">
        <v>403</v>
      </c>
      <c r="H381" s="13" t="s">
        <v>122</v>
      </c>
      <c r="I381" s="13" t="s">
        <v>384</v>
      </c>
      <c r="J381" s="12"/>
      <c r="K381" s="10" t="s">
        <v>123</v>
      </c>
      <c r="L381" s="39"/>
      <c r="M381" s="35">
        <v>-11.5</v>
      </c>
      <c r="N381" s="82">
        <f>N380+CONCILIAÇÃO!$L381+CONCILIAÇÃO!$M381</f>
        <v>116164.52999999998</v>
      </c>
    </row>
    <row r="382" spans="1:15" ht="13.5" x14ac:dyDescent="0.25">
      <c r="A382" s="18">
        <v>380</v>
      </c>
      <c r="B382" s="8" t="s">
        <v>401</v>
      </c>
      <c r="C382" s="36">
        <v>78001448500187</v>
      </c>
      <c r="D382" s="9">
        <v>29</v>
      </c>
      <c r="E382" s="9" t="s">
        <v>154</v>
      </c>
      <c r="F382" s="9">
        <v>2023</v>
      </c>
      <c r="G382" s="9" t="s">
        <v>550</v>
      </c>
      <c r="H382" s="13" t="s">
        <v>517</v>
      </c>
      <c r="I382" s="13" t="s">
        <v>402</v>
      </c>
      <c r="J382" s="12"/>
      <c r="K382" s="10" t="s">
        <v>119</v>
      </c>
      <c r="L382" s="39">
        <v>14000</v>
      </c>
      <c r="M382" s="35"/>
      <c r="N382" s="83">
        <f>N381+CONCILIAÇÃO!$L382+CONCILIAÇÃO!$M382</f>
        <v>130164.52999999998</v>
      </c>
      <c r="O382" s="92"/>
    </row>
    <row r="383" spans="1:15" ht="13.5" hidden="1" x14ac:dyDescent="0.25">
      <c r="A383" s="18">
        <v>381</v>
      </c>
      <c r="B383" s="8" t="s">
        <v>615</v>
      </c>
      <c r="C383" s="36">
        <v>551295000101879</v>
      </c>
      <c r="D383" s="9">
        <v>2</v>
      </c>
      <c r="E383" s="9" t="s">
        <v>168</v>
      </c>
      <c r="F383" s="9">
        <v>2023</v>
      </c>
      <c r="G383" s="9" t="s">
        <v>330</v>
      </c>
      <c r="H383" s="13" t="s">
        <v>224</v>
      </c>
      <c r="I383" s="13" t="s">
        <v>409</v>
      </c>
      <c r="J383" s="12"/>
      <c r="K383" s="10" t="s">
        <v>225</v>
      </c>
      <c r="L383" s="39"/>
      <c r="M383" s="35">
        <v>-1948.8</v>
      </c>
      <c r="N383" s="82">
        <f>N382+CONCILIAÇÃO!$L383+CONCILIAÇÃO!$M383</f>
        <v>128215.72999999998</v>
      </c>
    </row>
    <row r="384" spans="1:15" ht="13.5" hidden="1" x14ac:dyDescent="0.25">
      <c r="A384" s="18">
        <v>382</v>
      </c>
      <c r="B384" s="8" t="s">
        <v>615</v>
      </c>
      <c r="C384" s="36">
        <v>100201</v>
      </c>
      <c r="D384" s="9">
        <v>2</v>
      </c>
      <c r="E384" s="9" t="s">
        <v>168</v>
      </c>
      <c r="F384" s="9">
        <v>2023</v>
      </c>
      <c r="G384" s="9" t="s">
        <v>331</v>
      </c>
      <c r="H384" s="13" t="s">
        <v>180</v>
      </c>
      <c r="I384" s="13" t="s">
        <v>409</v>
      </c>
      <c r="J384" s="12"/>
      <c r="K384" s="10" t="s">
        <v>181</v>
      </c>
      <c r="L384" s="39"/>
      <c r="M384" s="35">
        <v>-4045.74</v>
      </c>
      <c r="N384" s="82">
        <f>N383+CONCILIAÇÃO!$L384+CONCILIAÇÃO!$M384</f>
        <v>124169.98999999998</v>
      </c>
    </row>
    <row r="385" spans="1:14" ht="13.5" hidden="1" x14ac:dyDescent="0.25">
      <c r="A385" s="18">
        <v>383</v>
      </c>
      <c r="B385" s="8" t="s">
        <v>608</v>
      </c>
      <c r="C385" s="36">
        <v>100202</v>
      </c>
      <c r="D385" s="9">
        <v>2</v>
      </c>
      <c r="E385" s="9" t="s">
        <v>168</v>
      </c>
      <c r="F385" s="9">
        <v>2023</v>
      </c>
      <c r="G385" s="9" t="s">
        <v>362</v>
      </c>
      <c r="H385" s="13" t="s">
        <v>209</v>
      </c>
      <c r="I385" s="13" t="s">
        <v>638</v>
      </c>
      <c r="J385" s="12"/>
      <c r="K385" s="10" t="s">
        <v>210</v>
      </c>
      <c r="L385" s="39"/>
      <c r="M385" s="35">
        <v>-2100</v>
      </c>
      <c r="N385" s="82">
        <f>N384+CONCILIAÇÃO!$L385+CONCILIAÇÃO!$M385</f>
        <v>122069.98999999998</v>
      </c>
    </row>
    <row r="386" spans="1:14" ht="13.5" hidden="1" x14ac:dyDescent="0.25">
      <c r="A386" s="18">
        <v>384</v>
      </c>
      <c r="B386" s="8" t="s">
        <v>615</v>
      </c>
      <c r="C386" s="36">
        <v>100203</v>
      </c>
      <c r="D386" s="9">
        <v>2</v>
      </c>
      <c r="E386" s="9" t="s">
        <v>168</v>
      </c>
      <c r="F386" s="9">
        <v>2023</v>
      </c>
      <c r="G386" s="9" t="s">
        <v>332</v>
      </c>
      <c r="H386" s="13" t="s">
        <v>144</v>
      </c>
      <c r="I386" s="13" t="s">
        <v>409</v>
      </c>
      <c r="J386" s="12"/>
      <c r="K386" s="10" t="s">
        <v>145</v>
      </c>
      <c r="L386" s="39"/>
      <c r="M386" s="35">
        <v>-1948.8</v>
      </c>
      <c r="N386" s="82">
        <f>N385+CONCILIAÇÃO!$L386+CONCILIAÇÃO!$M386</f>
        <v>120121.18999999997</v>
      </c>
    </row>
    <row r="387" spans="1:14" ht="13.5" hidden="1" x14ac:dyDescent="0.25">
      <c r="A387" s="18">
        <v>385</v>
      </c>
      <c r="B387" s="8" t="s">
        <v>603</v>
      </c>
      <c r="C387" s="36">
        <v>100204</v>
      </c>
      <c r="D387" s="9">
        <v>2</v>
      </c>
      <c r="E387" s="9" t="s">
        <v>168</v>
      </c>
      <c r="F387" s="9">
        <v>2023</v>
      </c>
      <c r="G387" s="9" t="s">
        <v>333</v>
      </c>
      <c r="H387" s="13" t="s">
        <v>127</v>
      </c>
      <c r="I387" s="13" t="s">
        <v>128</v>
      </c>
      <c r="J387" s="12"/>
      <c r="K387" s="10" t="s">
        <v>129</v>
      </c>
      <c r="L387" s="39"/>
      <c r="M387" s="35">
        <v>-2225</v>
      </c>
      <c r="N387" s="82">
        <f>N386+CONCILIAÇÃO!$L387+CONCILIAÇÃO!$M387</f>
        <v>117896.18999999997</v>
      </c>
    </row>
    <row r="388" spans="1:14" ht="13.5" hidden="1" x14ac:dyDescent="0.25">
      <c r="A388" s="18">
        <v>386</v>
      </c>
      <c r="B388" s="8" t="s">
        <v>400</v>
      </c>
      <c r="C388" s="36">
        <v>872751100065376</v>
      </c>
      <c r="D388" s="9">
        <v>2</v>
      </c>
      <c r="E388" s="9" t="s">
        <v>168</v>
      </c>
      <c r="F388" s="9">
        <v>2023</v>
      </c>
      <c r="G388" s="9" t="s">
        <v>403</v>
      </c>
      <c r="H388" s="13" t="s">
        <v>122</v>
      </c>
      <c r="I388" s="13" t="s">
        <v>384</v>
      </c>
      <c r="J388" s="12"/>
      <c r="K388" s="10" t="s">
        <v>123</v>
      </c>
      <c r="L388" s="39"/>
      <c r="M388" s="35">
        <v>-11.5</v>
      </c>
      <c r="N388" s="82">
        <f>N387+CONCILIAÇÃO!$L388+CONCILIAÇÃO!$M388</f>
        <v>117884.68999999997</v>
      </c>
    </row>
    <row r="389" spans="1:14" ht="13.5" hidden="1" x14ac:dyDescent="0.25">
      <c r="A389" s="18">
        <v>387</v>
      </c>
      <c r="B389" s="8" t="s">
        <v>615</v>
      </c>
      <c r="C389" s="36">
        <v>100401</v>
      </c>
      <c r="D389" s="9">
        <v>4</v>
      </c>
      <c r="E389" s="9" t="s">
        <v>168</v>
      </c>
      <c r="F389" s="9">
        <v>2023</v>
      </c>
      <c r="G389" s="9" t="s">
        <v>334</v>
      </c>
      <c r="H389" s="13" t="s">
        <v>275</v>
      </c>
      <c r="I389" s="13" t="s">
        <v>409</v>
      </c>
      <c r="J389" s="12"/>
      <c r="K389" s="10" t="s">
        <v>335</v>
      </c>
      <c r="L389" s="39"/>
      <c r="M389" s="35">
        <v>-3991.22</v>
      </c>
      <c r="N389" s="82">
        <f>N388+CONCILIAÇÃO!$L389+CONCILIAÇÃO!$M389</f>
        <v>113893.46999999997</v>
      </c>
    </row>
    <row r="390" spans="1:14" ht="13.5" hidden="1" x14ac:dyDescent="0.25">
      <c r="A390" s="18">
        <v>388</v>
      </c>
      <c r="B390" s="8" t="s">
        <v>459</v>
      </c>
      <c r="C390" s="36">
        <v>100402</v>
      </c>
      <c r="D390" s="9">
        <v>4</v>
      </c>
      <c r="E390" s="9" t="s">
        <v>168</v>
      </c>
      <c r="F390" s="9">
        <v>2023</v>
      </c>
      <c r="G390" s="9" t="s">
        <v>336</v>
      </c>
      <c r="H390" s="13" t="s">
        <v>276</v>
      </c>
      <c r="I390" s="13" t="s">
        <v>614</v>
      </c>
      <c r="J390" s="12"/>
      <c r="K390" s="10" t="s">
        <v>337</v>
      </c>
      <c r="L390" s="39"/>
      <c r="M390" s="35">
        <v>-3978.43</v>
      </c>
      <c r="N390" s="82">
        <f>N389+CONCILIAÇÃO!$L390+CONCILIAÇÃO!$M390</f>
        <v>109915.03999999998</v>
      </c>
    </row>
    <row r="391" spans="1:14" ht="13.5" x14ac:dyDescent="0.25">
      <c r="A391" s="18">
        <v>389</v>
      </c>
      <c r="B391" s="8" t="s">
        <v>401</v>
      </c>
      <c r="C391" s="36">
        <v>303679928</v>
      </c>
      <c r="D391" s="9">
        <v>5</v>
      </c>
      <c r="E391" s="9" t="s">
        <v>168</v>
      </c>
      <c r="F391" s="9">
        <v>2023</v>
      </c>
      <c r="G391" s="9" t="s">
        <v>536</v>
      </c>
      <c r="H391" s="13" t="s">
        <v>515</v>
      </c>
      <c r="I391" s="13" t="s">
        <v>402</v>
      </c>
      <c r="J391" s="12"/>
      <c r="K391" s="10" t="s">
        <v>118</v>
      </c>
      <c r="L391" s="39">
        <v>4900</v>
      </c>
      <c r="M391" s="35"/>
      <c r="N391" s="82">
        <f>N390+CONCILIAÇÃO!$L391+CONCILIAÇÃO!$M391</f>
        <v>114815.03999999998</v>
      </c>
    </row>
    <row r="392" spans="1:14" ht="13.5" x14ac:dyDescent="0.25">
      <c r="A392" s="18">
        <v>390</v>
      </c>
      <c r="B392" s="8" t="s">
        <v>401</v>
      </c>
      <c r="C392" s="36">
        <v>303680187</v>
      </c>
      <c r="D392" s="9">
        <v>5</v>
      </c>
      <c r="E392" s="9" t="s">
        <v>168</v>
      </c>
      <c r="F392" s="9">
        <v>2023</v>
      </c>
      <c r="G392" s="9" t="s">
        <v>537</v>
      </c>
      <c r="H392" s="13" t="s">
        <v>515</v>
      </c>
      <c r="I392" s="13" t="s">
        <v>402</v>
      </c>
      <c r="J392" s="12"/>
      <c r="K392" s="10" t="s">
        <v>118</v>
      </c>
      <c r="L392" s="39">
        <v>4900</v>
      </c>
      <c r="M392" s="35"/>
      <c r="N392" s="82">
        <f>N391+CONCILIAÇÃO!$L392+CONCILIAÇÃO!$M392</f>
        <v>119715.03999999998</v>
      </c>
    </row>
    <row r="393" spans="1:14" ht="13.5" x14ac:dyDescent="0.25">
      <c r="A393" s="18">
        <v>391</v>
      </c>
      <c r="B393" s="8" t="s">
        <v>401</v>
      </c>
      <c r="C393" s="36">
        <v>112781000008010</v>
      </c>
      <c r="D393" s="9">
        <v>5</v>
      </c>
      <c r="E393" s="9" t="s">
        <v>168</v>
      </c>
      <c r="F393" s="9">
        <v>2023</v>
      </c>
      <c r="G393" s="9" t="s">
        <v>589</v>
      </c>
      <c r="H393" s="13" t="s">
        <v>152</v>
      </c>
      <c r="I393" s="13" t="s">
        <v>402</v>
      </c>
      <c r="J393" s="12"/>
      <c r="K393" s="10" t="s">
        <v>153</v>
      </c>
      <c r="L393" s="39">
        <v>7700</v>
      </c>
      <c r="M393" s="35"/>
      <c r="N393" s="82">
        <f>N392+CONCILIAÇÃO!$L393+CONCILIAÇÃO!$M393</f>
        <v>127415.03999999998</v>
      </c>
    </row>
    <row r="394" spans="1:14" ht="13.5" hidden="1" x14ac:dyDescent="0.25">
      <c r="A394" s="18">
        <v>392</v>
      </c>
      <c r="B394" s="8" t="s">
        <v>400</v>
      </c>
      <c r="C394" s="36">
        <v>842781200345845</v>
      </c>
      <c r="D394" s="9">
        <v>5</v>
      </c>
      <c r="E394" s="9" t="s">
        <v>168</v>
      </c>
      <c r="F394" s="9">
        <v>2023</v>
      </c>
      <c r="G394" s="9" t="s">
        <v>403</v>
      </c>
      <c r="H394" s="13" t="s">
        <v>122</v>
      </c>
      <c r="I394" s="13" t="s">
        <v>384</v>
      </c>
      <c r="J394" s="12"/>
      <c r="K394" s="10" t="s">
        <v>123</v>
      </c>
      <c r="L394" s="39"/>
      <c r="M394" s="35">
        <v>-17.25</v>
      </c>
      <c r="N394" s="82">
        <f>N393+CONCILIAÇÃO!$L394+CONCILIAÇÃO!$M394</f>
        <v>127397.78999999998</v>
      </c>
    </row>
    <row r="395" spans="1:14" ht="13.5" hidden="1" x14ac:dyDescent="0.25">
      <c r="A395" s="18">
        <v>393</v>
      </c>
      <c r="B395" s="8" t="s">
        <v>400</v>
      </c>
      <c r="C395" s="36">
        <v>842781200710181</v>
      </c>
      <c r="D395" s="9">
        <v>5</v>
      </c>
      <c r="E395" s="9" t="s">
        <v>168</v>
      </c>
      <c r="F395" s="9">
        <v>2023</v>
      </c>
      <c r="G395" s="9" t="s">
        <v>403</v>
      </c>
      <c r="H395" s="13" t="s">
        <v>122</v>
      </c>
      <c r="I395" s="13" t="s">
        <v>384</v>
      </c>
      <c r="J395" s="12"/>
      <c r="K395" s="10" t="s">
        <v>123</v>
      </c>
      <c r="L395" s="39"/>
      <c r="M395" s="35">
        <v>-20</v>
      </c>
      <c r="N395" s="82">
        <f>N394+CONCILIAÇÃO!$L395+CONCILIAÇÃO!$M395</f>
        <v>127377.78999999998</v>
      </c>
    </row>
    <row r="396" spans="1:14" ht="13.5" x14ac:dyDescent="0.25">
      <c r="A396" s="18">
        <v>394</v>
      </c>
      <c r="B396" s="8" t="s">
        <v>401</v>
      </c>
      <c r="C396" s="36">
        <v>304297482</v>
      </c>
      <c r="D396" s="9">
        <v>9</v>
      </c>
      <c r="E396" s="9" t="s">
        <v>168</v>
      </c>
      <c r="F396" s="9">
        <v>2023</v>
      </c>
      <c r="G396" s="18" t="s">
        <v>570</v>
      </c>
      <c r="H396" s="13" t="s">
        <v>514</v>
      </c>
      <c r="I396" s="13" t="s">
        <v>402</v>
      </c>
      <c r="J396" s="12"/>
      <c r="K396" s="10" t="s">
        <v>134</v>
      </c>
      <c r="L396" s="56">
        <v>5366.4</v>
      </c>
      <c r="M396" s="35"/>
      <c r="N396" s="82">
        <f>N395+CONCILIAÇÃO!$L396+CONCILIAÇÃO!$M396</f>
        <v>132744.18999999997</v>
      </c>
    </row>
    <row r="397" spans="1:14" ht="13.5" x14ac:dyDescent="0.25">
      <c r="A397" s="18">
        <v>395</v>
      </c>
      <c r="B397" s="8" t="s">
        <v>401</v>
      </c>
      <c r="C397" s="36">
        <v>304469029</v>
      </c>
      <c r="D397" s="9">
        <v>10</v>
      </c>
      <c r="E397" s="9" t="s">
        <v>168</v>
      </c>
      <c r="F397" s="9">
        <v>2023</v>
      </c>
      <c r="G397" s="9" t="s">
        <v>538</v>
      </c>
      <c r="H397" s="13" t="s">
        <v>515</v>
      </c>
      <c r="I397" s="13" t="s">
        <v>402</v>
      </c>
      <c r="J397" s="12"/>
      <c r="K397" s="10" t="s">
        <v>118</v>
      </c>
      <c r="L397" s="39">
        <v>7000</v>
      </c>
      <c r="M397" s="35"/>
      <c r="N397" s="82">
        <f>N396+CONCILIAÇÃO!$L397+CONCILIAÇÃO!$M397</f>
        <v>139744.18999999997</v>
      </c>
    </row>
    <row r="398" spans="1:14" ht="13.5" hidden="1" x14ac:dyDescent="0.25">
      <c r="A398" s="18">
        <v>396</v>
      </c>
      <c r="B398" s="8" t="s">
        <v>516</v>
      </c>
      <c r="C398" s="36">
        <v>304469030</v>
      </c>
      <c r="D398" s="9">
        <v>10</v>
      </c>
      <c r="E398" s="9" t="s">
        <v>168</v>
      </c>
      <c r="F398" s="9">
        <v>2023</v>
      </c>
      <c r="G398" s="16" t="s">
        <v>518</v>
      </c>
      <c r="H398" s="13" t="s">
        <v>600</v>
      </c>
      <c r="I398" s="13" t="s">
        <v>503</v>
      </c>
      <c r="J398" s="12"/>
      <c r="K398" s="10" t="s">
        <v>118</v>
      </c>
      <c r="L398" s="39">
        <v>4200</v>
      </c>
      <c r="M398" s="35"/>
      <c r="N398" s="82">
        <f>N397+CONCILIAÇÃO!$L398+CONCILIAÇÃO!$M398</f>
        <v>143944.18999999997</v>
      </c>
    </row>
    <row r="399" spans="1:14" ht="13.5" hidden="1" x14ac:dyDescent="0.25">
      <c r="A399" s="18">
        <v>397</v>
      </c>
      <c r="B399" s="8" t="s">
        <v>124</v>
      </c>
      <c r="C399" s="36">
        <v>101001</v>
      </c>
      <c r="D399" s="9">
        <v>10</v>
      </c>
      <c r="E399" s="9" t="s">
        <v>168</v>
      </c>
      <c r="F399" s="9">
        <v>2023</v>
      </c>
      <c r="G399" s="9" t="s">
        <v>392</v>
      </c>
      <c r="H399" s="13" t="s">
        <v>125</v>
      </c>
      <c r="I399" s="13" t="s">
        <v>498</v>
      </c>
      <c r="J399" s="12"/>
      <c r="K399" s="10" t="s">
        <v>126</v>
      </c>
      <c r="L399" s="39"/>
      <c r="M399" s="35">
        <v>-767.5</v>
      </c>
      <c r="N399" s="82">
        <f>N398+CONCILIAÇÃO!$L399+CONCILIAÇÃO!$M399</f>
        <v>143176.68999999997</v>
      </c>
    </row>
    <row r="400" spans="1:14" ht="27" x14ac:dyDescent="0.25">
      <c r="A400" s="27">
        <v>398</v>
      </c>
      <c r="B400" s="8" t="s">
        <v>401</v>
      </c>
      <c r="C400" s="36">
        <v>304731673</v>
      </c>
      <c r="D400" s="9">
        <v>11</v>
      </c>
      <c r="E400" s="9" t="s">
        <v>168</v>
      </c>
      <c r="F400" s="9">
        <v>2023</v>
      </c>
      <c r="G400" s="9" t="s">
        <v>387</v>
      </c>
      <c r="H400" s="13" t="s">
        <v>520</v>
      </c>
      <c r="I400" s="13" t="s">
        <v>402</v>
      </c>
      <c r="J400" s="12"/>
      <c r="K400" s="10" t="s">
        <v>117</v>
      </c>
      <c r="L400" s="39">
        <v>11200</v>
      </c>
      <c r="M400" s="35"/>
      <c r="N400" s="82">
        <f>N399+CONCILIAÇÃO!$L400+CONCILIAÇÃO!$M400</f>
        <v>154376.68999999997</v>
      </c>
    </row>
    <row r="401" spans="1:14" ht="13.5" hidden="1" x14ac:dyDescent="0.25">
      <c r="A401" s="18">
        <v>399</v>
      </c>
      <c r="B401" s="8" t="s">
        <v>499</v>
      </c>
      <c r="C401" s="36">
        <v>78001903800028</v>
      </c>
      <c r="D401" s="9">
        <v>11</v>
      </c>
      <c r="E401" s="9" t="s">
        <v>168</v>
      </c>
      <c r="F401" s="9">
        <v>2023</v>
      </c>
      <c r="G401" s="9" t="s">
        <v>551</v>
      </c>
      <c r="H401" s="13" t="s">
        <v>517</v>
      </c>
      <c r="I401" s="13" t="s">
        <v>402</v>
      </c>
      <c r="J401" s="12"/>
      <c r="K401" s="10" t="s">
        <v>119</v>
      </c>
      <c r="L401" s="39" t="s">
        <v>428</v>
      </c>
      <c r="M401" s="35"/>
      <c r="N401" s="82">
        <v>154376.69</v>
      </c>
    </row>
    <row r="402" spans="1:14" ht="13.5" hidden="1" x14ac:dyDescent="0.25">
      <c r="A402" s="18">
        <v>400</v>
      </c>
      <c r="B402" s="8" t="s">
        <v>459</v>
      </c>
      <c r="C402" s="36">
        <v>101101</v>
      </c>
      <c r="D402" s="9">
        <v>11</v>
      </c>
      <c r="E402" s="9" t="s">
        <v>168</v>
      </c>
      <c r="F402" s="9">
        <v>2023</v>
      </c>
      <c r="G402" s="9" t="s">
        <v>338</v>
      </c>
      <c r="H402" s="13" t="s">
        <v>310</v>
      </c>
      <c r="I402" s="13" t="s">
        <v>614</v>
      </c>
      <c r="J402" s="12"/>
      <c r="K402" s="10" t="s">
        <v>339</v>
      </c>
      <c r="L402" s="39"/>
      <c r="M402" s="35">
        <v>-4045.74</v>
      </c>
      <c r="N402" s="82">
        <f>N400+CONCILIAÇÃO!$L402+CONCILIAÇÃO!$M402</f>
        <v>150330.94999999998</v>
      </c>
    </row>
    <row r="403" spans="1:14" ht="13.5" hidden="1" x14ac:dyDescent="0.25">
      <c r="A403" s="18">
        <v>401</v>
      </c>
      <c r="B403" s="8" t="s">
        <v>400</v>
      </c>
      <c r="C403" s="36">
        <v>822861200037163</v>
      </c>
      <c r="D403" s="9">
        <v>13</v>
      </c>
      <c r="E403" s="9" t="s">
        <v>168</v>
      </c>
      <c r="F403" s="9">
        <v>2023</v>
      </c>
      <c r="G403" s="9" t="s">
        <v>403</v>
      </c>
      <c r="H403" s="13" t="s">
        <v>122</v>
      </c>
      <c r="I403" s="13" t="s">
        <v>384</v>
      </c>
      <c r="J403" s="12"/>
      <c r="K403" s="10" t="s">
        <v>123</v>
      </c>
      <c r="L403" s="39"/>
      <c r="M403" s="35">
        <v>-10</v>
      </c>
      <c r="N403" s="82">
        <f>N402+CONCILIAÇÃO!$L403+CONCILIAÇÃO!$M403</f>
        <v>150320.94999999998</v>
      </c>
    </row>
    <row r="404" spans="1:14" ht="13.5" x14ac:dyDescent="0.25">
      <c r="A404" s="18">
        <v>402</v>
      </c>
      <c r="B404" s="8" t="s">
        <v>401</v>
      </c>
      <c r="C404" s="36">
        <v>78001903800028</v>
      </c>
      <c r="D404" s="9">
        <v>13</v>
      </c>
      <c r="E404" s="9" t="s">
        <v>168</v>
      </c>
      <c r="F404" s="9">
        <v>2023</v>
      </c>
      <c r="G404" s="9" t="s">
        <v>277</v>
      </c>
      <c r="H404" s="13" t="s">
        <v>517</v>
      </c>
      <c r="I404" s="13" t="s">
        <v>402</v>
      </c>
      <c r="J404" s="12"/>
      <c r="K404" s="10" t="s">
        <v>119</v>
      </c>
      <c r="L404" s="39">
        <v>14000</v>
      </c>
      <c r="M404" s="35"/>
      <c r="N404" s="82">
        <f>N403+CONCILIAÇÃO!$L404+CONCILIAÇÃO!$M404</f>
        <v>164320.94999999998</v>
      </c>
    </row>
    <row r="405" spans="1:14" ht="13.5" hidden="1" x14ac:dyDescent="0.25">
      <c r="A405" s="18">
        <v>403</v>
      </c>
      <c r="B405" s="8" t="s">
        <v>124</v>
      </c>
      <c r="C405" s="36">
        <v>554439000039504</v>
      </c>
      <c r="D405" s="9">
        <v>17</v>
      </c>
      <c r="E405" s="9" t="s">
        <v>168</v>
      </c>
      <c r="F405" s="9">
        <v>2023</v>
      </c>
      <c r="G405" s="9" t="s">
        <v>412</v>
      </c>
      <c r="H405" s="13" t="s">
        <v>410</v>
      </c>
      <c r="I405" s="13" t="s">
        <v>495</v>
      </c>
      <c r="J405" s="12"/>
      <c r="K405" s="78" t="s">
        <v>623</v>
      </c>
      <c r="L405" s="39"/>
      <c r="M405" s="35">
        <v>-2238.5</v>
      </c>
      <c r="N405" s="82">
        <f>N404+CONCILIAÇÃO!$L405+CONCILIAÇÃO!$M405</f>
        <v>162082.44999999998</v>
      </c>
    </row>
    <row r="406" spans="1:14" ht="13.5" hidden="1" x14ac:dyDescent="0.25">
      <c r="A406" s="18">
        <v>404</v>
      </c>
      <c r="B406" s="8" t="s">
        <v>124</v>
      </c>
      <c r="C406" s="36">
        <v>554439000039504</v>
      </c>
      <c r="D406" s="9">
        <v>17</v>
      </c>
      <c r="E406" s="9" t="s">
        <v>168</v>
      </c>
      <c r="F406" s="9">
        <v>2023</v>
      </c>
      <c r="G406" s="9" t="s">
        <v>412</v>
      </c>
      <c r="H406" s="13" t="s">
        <v>410</v>
      </c>
      <c r="I406" s="13" t="s">
        <v>501</v>
      </c>
      <c r="J406" s="12"/>
      <c r="K406" s="78" t="s">
        <v>623</v>
      </c>
      <c r="L406" s="39"/>
      <c r="M406" s="35">
        <v>-4070</v>
      </c>
      <c r="N406" s="82">
        <f>N405+CONCILIAÇÃO!$L406+CONCILIAÇÃO!$M406</f>
        <v>158012.44999999998</v>
      </c>
    </row>
    <row r="407" spans="1:14" ht="13.5" hidden="1" x14ac:dyDescent="0.25">
      <c r="A407" s="18">
        <v>405</v>
      </c>
      <c r="B407" s="8" t="s">
        <v>124</v>
      </c>
      <c r="C407" s="36">
        <v>554439000039504</v>
      </c>
      <c r="D407" s="9">
        <v>17</v>
      </c>
      <c r="E407" s="9" t="s">
        <v>168</v>
      </c>
      <c r="F407" s="9">
        <v>2023</v>
      </c>
      <c r="G407" s="9" t="s">
        <v>412</v>
      </c>
      <c r="H407" s="13" t="s">
        <v>410</v>
      </c>
      <c r="I407" s="13" t="s">
        <v>500</v>
      </c>
      <c r="J407" s="12"/>
      <c r="K407" s="78" t="s">
        <v>623</v>
      </c>
      <c r="L407" s="39"/>
      <c r="M407" s="35">
        <v>-1363.76</v>
      </c>
      <c r="N407" s="82">
        <f>N406+CONCILIAÇÃO!$L407+CONCILIAÇÃO!$M407</f>
        <v>156648.68999999997</v>
      </c>
    </row>
    <row r="408" spans="1:14" ht="13.5" hidden="1" x14ac:dyDescent="0.25">
      <c r="A408" s="18">
        <v>406</v>
      </c>
      <c r="B408" s="8" t="s">
        <v>383</v>
      </c>
      <c r="C408" s="36">
        <v>554439000039504</v>
      </c>
      <c r="D408" s="9">
        <v>17</v>
      </c>
      <c r="E408" s="9" t="s">
        <v>168</v>
      </c>
      <c r="F408" s="9">
        <v>2023</v>
      </c>
      <c r="G408" s="18" t="s">
        <v>397</v>
      </c>
      <c r="H408" s="13" t="s">
        <v>170</v>
      </c>
      <c r="I408" s="13" t="s">
        <v>421</v>
      </c>
      <c r="J408" s="12"/>
      <c r="K408" s="10" t="s">
        <v>171</v>
      </c>
      <c r="L408" s="39"/>
      <c r="M408" s="35">
        <v>-8447.66</v>
      </c>
      <c r="N408" s="82">
        <f>N407+CONCILIAÇÃO!$L408+CONCILIAÇÃO!$M408</f>
        <v>148201.02999999997</v>
      </c>
    </row>
    <row r="409" spans="1:14" ht="27" hidden="1" x14ac:dyDescent="0.25">
      <c r="A409" s="27">
        <v>407</v>
      </c>
      <c r="B409" s="8" t="s">
        <v>432</v>
      </c>
      <c r="C409" s="36">
        <v>551369000032454</v>
      </c>
      <c r="D409" s="9">
        <v>19</v>
      </c>
      <c r="E409" s="9" t="s">
        <v>168</v>
      </c>
      <c r="F409" s="9">
        <v>2023</v>
      </c>
      <c r="G409" s="9" t="s">
        <v>169</v>
      </c>
      <c r="H409" s="13" t="s">
        <v>600</v>
      </c>
      <c r="I409" s="13" t="s">
        <v>503</v>
      </c>
      <c r="J409" s="12" t="s">
        <v>504</v>
      </c>
      <c r="K409" s="10" t="s">
        <v>171</v>
      </c>
      <c r="L409" s="39"/>
      <c r="M409" s="35">
        <v>-4200</v>
      </c>
      <c r="N409" s="82">
        <f>N408+CONCILIAÇÃO!$L409+CONCILIAÇÃO!$M409</f>
        <v>144001.02999999997</v>
      </c>
    </row>
    <row r="410" spans="1:14" ht="27" hidden="1" x14ac:dyDescent="0.25">
      <c r="A410" s="27">
        <v>408</v>
      </c>
      <c r="B410" s="8" t="s">
        <v>432</v>
      </c>
      <c r="C410" s="36">
        <v>551369000032454</v>
      </c>
      <c r="D410" s="9">
        <v>19</v>
      </c>
      <c r="E410" s="9" t="s">
        <v>168</v>
      </c>
      <c r="F410" s="9">
        <v>2023</v>
      </c>
      <c r="G410" s="18" t="s">
        <v>397</v>
      </c>
      <c r="H410" s="13" t="s">
        <v>600</v>
      </c>
      <c r="I410" s="13" t="s">
        <v>503</v>
      </c>
      <c r="J410" s="12" t="s">
        <v>504</v>
      </c>
      <c r="K410" s="10" t="s">
        <v>171</v>
      </c>
      <c r="L410" s="39"/>
      <c r="M410" s="35">
        <v>-4200</v>
      </c>
      <c r="N410" s="82">
        <f>N409+CONCILIAÇÃO!$L410+CONCILIAÇÃO!$M410</f>
        <v>139801.02999999997</v>
      </c>
    </row>
    <row r="411" spans="1:14" ht="13.5" hidden="1" x14ac:dyDescent="0.25">
      <c r="A411" s="18">
        <v>409</v>
      </c>
      <c r="B411" s="8" t="s">
        <v>608</v>
      </c>
      <c r="C411" s="36">
        <v>554732000008642</v>
      </c>
      <c r="D411" s="9">
        <v>20</v>
      </c>
      <c r="E411" s="9" t="s">
        <v>168</v>
      </c>
      <c r="F411" s="9">
        <v>2023</v>
      </c>
      <c r="G411" s="9" t="s">
        <v>340</v>
      </c>
      <c r="H411" s="9" t="s">
        <v>278</v>
      </c>
      <c r="I411" s="13" t="s">
        <v>638</v>
      </c>
      <c r="J411" s="12"/>
      <c r="K411" s="10" t="s">
        <v>341</v>
      </c>
      <c r="L411" s="39"/>
      <c r="M411" s="35">
        <v>-2100</v>
      </c>
      <c r="N411" s="82">
        <f>N410+CONCILIAÇÃO!$L411+CONCILIAÇÃO!$M411</f>
        <v>137701.02999999997</v>
      </c>
    </row>
    <row r="412" spans="1:14" ht="13.5" x14ac:dyDescent="0.25">
      <c r="A412" s="18">
        <v>410</v>
      </c>
      <c r="B412" s="8" t="s">
        <v>401</v>
      </c>
      <c r="C412" s="36">
        <v>112971000004438</v>
      </c>
      <c r="D412" s="9">
        <v>24</v>
      </c>
      <c r="E412" s="9" t="s">
        <v>168</v>
      </c>
      <c r="F412" s="9">
        <v>2023</v>
      </c>
      <c r="G412" s="9" t="s">
        <v>588</v>
      </c>
      <c r="H412" s="9" t="s">
        <v>152</v>
      </c>
      <c r="I412" s="13" t="s">
        <v>402</v>
      </c>
      <c r="J412" s="12"/>
      <c r="K412" s="10" t="s">
        <v>153</v>
      </c>
      <c r="L412" s="39">
        <v>7700</v>
      </c>
      <c r="M412" s="35"/>
      <c r="N412" s="83">
        <f>N411+CONCILIAÇÃO!$L412+CONCILIAÇÃO!$M412</f>
        <v>145401.02999999997</v>
      </c>
    </row>
    <row r="413" spans="1:14" ht="13.5" x14ac:dyDescent="0.25">
      <c r="A413" s="18">
        <v>411</v>
      </c>
      <c r="B413" s="8" t="s">
        <v>401</v>
      </c>
      <c r="C413" s="36">
        <v>307279183</v>
      </c>
      <c r="D413" s="9">
        <v>1</v>
      </c>
      <c r="E413" s="9" t="s">
        <v>190</v>
      </c>
      <c r="F413" s="9">
        <v>2023</v>
      </c>
      <c r="G413" s="9" t="s">
        <v>583</v>
      </c>
      <c r="H413" s="9" t="s">
        <v>132</v>
      </c>
      <c r="I413" s="13" t="s">
        <v>402</v>
      </c>
      <c r="J413" s="12"/>
      <c r="K413" s="10" t="s">
        <v>133</v>
      </c>
      <c r="L413" s="39">
        <v>8400</v>
      </c>
      <c r="M413" s="35"/>
      <c r="N413" s="82">
        <f>N412+CONCILIAÇÃO!$L413+CONCILIAÇÃO!$M413</f>
        <v>153801.02999999997</v>
      </c>
    </row>
    <row r="414" spans="1:14" ht="13.5" hidden="1" x14ac:dyDescent="0.25">
      <c r="A414" s="18">
        <v>412</v>
      </c>
      <c r="B414" s="8" t="s">
        <v>608</v>
      </c>
      <c r="C414" s="36">
        <v>110101</v>
      </c>
      <c r="D414" s="9">
        <v>1</v>
      </c>
      <c r="E414" s="9" t="s">
        <v>190</v>
      </c>
      <c r="F414" s="9">
        <v>2023</v>
      </c>
      <c r="G414" s="9" t="s">
        <v>342</v>
      </c>
      <c r="H414" s="13" t="s">
        <v>209</v>
      </c>
      <c r="I414" s="13" t="s">
        <v>638</v>
      </c>
      <c r="J414" s="12"/>
      <c r="K414" s="10" t="s">
        <v>210</v>
      </c>
      <c r="L414" s="39"/>
      <c r="M414" s="35">
        <v>-2100</v>
      </c>
      <c r="N414" s="82">
        <f>N413+CONCILIAÇÃO!$L414+CONCILIAÇÃO!$M414</f>
        <v>151701.02999999997</v>
      </c>
    </row>
    <row r="415" spans="1:14" ht="13.5" hidden="1" x14ac:dyDescent="0.25">
      <c r="A415" s="18">
        <v>413</v>
      </c>
      <c r="B415" s="8" t="s">
        <v>603</v>
      </c>
      <c r="C415" s="36">
        <v>110102</v>
      </c>
      <c r="D415" s="9">
        <v>1</v>
      </c>
      <c r="E415" s="9" t="s">
        <v>190</v>
      </c>
      <c r="F415" s="9">
        <v>2023</v>
      </c>
      <c r="G415" s="9" t="s">
        <v>343</v>
      </c>
      <c r="H415" s="13" t="s">
        <v>127</v>
      </c>
      <c r="I415" s="13" t="s">
        <v>128</v>
      </c>
      <c r="J415" s="12"/>
      <c r="K415" s="10" t="s">
        <v>129</v>
      </c>
      <c r="L415" s="39"/>
      <c r="M415" s="35">
        <v>-2225</v>
      </c>
      <c r="N415" s="82">
        <f>N414+CONCILIAÇÃO!$L415+CONCILIAÇÃO!$M415</f>
        <v>149476.02999999997</v>
      </c>
    </row>
    <row r="416" spans="1:14" ht="13.5" hidden="1" x14ac:dyDescent="0.25">
      <c r="A416" s="177">
        <v>414</v>
      </c>
      <c r="B416" s="8" t="s">
        <v>615</v>
      </c>
      <c r="C416" s="36">
        <v>110103</v>
      </c>
      <c r="D416" s="9">
        <v>1</v>
      </c>
      <c r="E416" s="9" t="s">
        <v>190</v>
      </c>
      <c r="F416" s="9">
        <v>2023</v>
      </c>
      <c r="G416" s="9" t="s">
        <v>344</v>
      </c>
      <c r="H416" s="13" t="s">
        <v>144</v>
      </c>
      <c r="I416" s="13" t="s">
        <v>409</v>
      </c>
      <c r="J416" s="12"/>
      <c r="K416" s="10" t="s">
        <v>145</v>
      </c>
      <c r="L416" s="39"/>
      <c r="M416" s="35">
        <v>-1948.8</v>
      </c>
      <c r="N416" s="82">
        <f>N415+CONCILIAÇÃO!$L416+CONCILIAÇÃO!$M416</f>
        <v>147527.22999999998</v>
      </c>
    </row>
    <row r="417" spans="1:14" ht="13.5" hidden="1" x14ac:dyDescent="0.25">
      <c r="A417" s="177">
        <v>415</v>
      </c>
      <c r="B417" s="8" t="s">
        <v>615</v>
      </c>
      <c r="C417" s="36">
        <v>110104</v>
      </c>
      <c r="D417" s="9">
        <v>1</v>
      </c>
      <c r="E417" s="9" t="s">
        <v>190</v>
      </c>
      <c r="F417" s="9">
        <v>2023</v>
      </c>
      <c r="G417" s="9" t="s">
        <v>345</v>
      </c>
      <c r="H417" s="13" t="s">
        <v>180</v>
      </c>
      <c r="I417" s="13" t="s">
        <v>409</v>
      </c>
      <c r="J417" s="12"/>
      <c r="K417" s="10" t="s">
        <v>181</v>
      </c>
      <c r="L417" s="39"/>
      <c r="M417" s="35">
        <v>-4045.74</v>
      </c>
      <c r="N417" s="82">
        <f>N416+CONCILIAÇÃO!$L417+CONCILIAÇÃO!$M417</f>
        <v>143481.49</v>
      </c>
    </row>
    <row r="418" spans="1:14" ht="13.5" hidden="1" x14ac:dyDescent="0.25">
      <c r="A418" s="177">
        <v>416</v>
      </c>
      <c r="B418" s="8" t="s">
        <v>400</v>
      </c>
      <c r="C418" s="36">
        <v>873051200012183</v>
      </c>
      <c r="D418" s="9">
        <v>1</v>
      </c>
      <c r="E418" s="9" t="s">
        <v>190</v>
      </c>
      <c r="F418" s="9">
        <v>2023</v>
      </c>
      <c r="G418" s="9" t="s">
        <v>403</v>
      </c>
      <c r="H418" s="13" t="s">
        <v>122</v>
      </c>
      <c r="I418" s="13" t="s">
        <v>384</v>
      </c>
      <c r="J418" s="12"/>
      <c r="K418" s="10" t="s">
        <v>123</v>
      </c>
      <c r="L418" s="39"/>
      <c r="M418" s="35">
        <v>-11.5</v>
      </c>
      <c r="N418" s="82">
        <f>N417+CONCILIAÇÃO!$L418+CONCILIAÇÃO!$M418</f>
        <v>143469.99</v>
      </c>
    </row>
    <row r="419" spans="1:14" ht="13.5" hidden="1" x14ac:dyDescent="0.25">
      <c r="A419" s="177">
        <v>417</v>
      </c>
      <c r="B419" s="8" t="s">
        <v>400</v>
      </c>
      <c r="C419" s="36">
        <v>803101100539027</v>
      </c>
      <c r="D419" s="9">
        <v>6</v>
      </c>
      <c r="E419" s="9" t="s">
        <v>190</v>
      </c>
      <c r="F419" s="9">
        <v>2023</v>
      </c>
      <c r="G419" s="9" t="s">
        <v>403</v>
      </c>
      <c r="H419" s="13" t="s">
        <v>122</v>
      </c>
      <c r="I419" s="13" t="s">
        <v>384</v>
      </c>
      <c r="J419" s="12"/>
      <c r="K419" s="10" t="s">
        <v>123</v>
      </c>
      <c r="L419" s="39"/>
      <c r="M419" s="35">
        <v>-17.25</v>
      </c>
      <c r="N419" s="82">
        <f>N418+CONCILIAÇÃO!$L419+CONCILIAÇÃO!$M419</f>
        <v>143452.74</v>
      </c>
    </row>
    <row r="420" spans="1:14" ht="13.5" hidden="1" x14ac:dyDescent="0.25">
      <c r="A420" s="177">
        <v>418</v>
      </c>
      <c r="B420" s="8" t="s">
        <v>124</v>
      </c>
      <c r="C420" s="36">
        <v>111001</v>
      </c>
      <c r="D420" s="9">
        <v>10</v>
      </c>
      <c r="E420" s="9" t="s">
        <v>190</v>
      </c>
      <c r="F420" s="9">
        <v>2023</v>
      </c>
      <c r="G420" s="9" t="s">
        <v>392</v>
      </c>
      <c r="H420" s="13" t="s">
        <v>125</v>
      </c>
      <c r="I420" s="13" t="s">
        <v>502</v>
      </c>
      <c r="J420" s="12"/>
      <c r="K420" s="10" t="s">
        <v>126</v>
      </c>
      <c r="L420" s="39"/>
      <c r="M420" s="35">
        <v>-1534</v>
      </c>
      <c r="N420" s="82">
        <f>N419+CONCILIAÇÃO!$L420+CONCILIAÇÃO!$M420</f>
        <v>141918.74</v>
      </c>
    </row>
    <row r="421" spans="1:14" ht="13.5" hidden="1" x14ac:dyDescent="0.25">
      <c r="A421" s="177">
        <v>419</v>
      </c>
      <c r="B421" s="8" t="s">
        <v>516</v>
      </c>
      <c r="C421" s="36">
        <v>103170900117645</v>
      </c>
      <c r="D421" s="9">
        <v>13</v>
      </c>
      <c r="E421" s="9" t="s">
        <v>190</v>
      </c>
      <c r="F421" s="9">
        <v>2023</v>
      </c>
      <c r="G421" s="9" t="s">
        <v>518</v>
      </c>
      <c r="H421" s="13" t="s">
        <v>607</v>
      </c>
      <c r="I421" s="13" t="s">
        <v>503</v>
      </c>
      <c r="J421" s="12"/>
      <c r="K421" s="10" t="s">
        <v>605</v>
      </c>
      <c r="L421" s="39">
        <v>439.1</v>
      </c>
      <c r="M421" s="35"/>
      <c r="N421" s="82">
        <f>N420+CONCILIAÇÃO!$L421+CONCILIAÇÃO!$M421</f>
        <v>142357.84</v>
      </c>
    </row>
    <row r="422" spans="1:14" ht="13.5" x14ac:dyDescent="0.25">
      <c r="A422" s="178">
        <v>420</v>
      </c>
      <c r="B422" s="8" t="s">
        <v>401</v>
      </c>
      <c r="C422" s="36">
        <v>308986971</v>
      </c>
      <c r="D422" s="9">
        <v>14</v>
      </c>
      <c r="E422" s="9" t="s">
        <v>190</v>
      </c>
      <c r="F422" s="9">
        <v>2023</v>
      </c>
      <c r="G422" s="9" t="s">
        <v>594</v>
      </c>
      <c r="H422" s="13" t="s">
        <v>515</v>
      </c>
      <c r="I422" s="13" t="s">
        <v>402</v>
      </c>
      <c r="J422" s="12"/>
      <c r="K422" s="10" t="s">
        <v>118</v>
      </c>
      <c r="L422" s="39">
        <v>7000</v>
      </c>
      <c r="M422" s="35"/>
      <c r="N422" s="82">
        <f>N421+CONCILIAÇÃO!$L422+CONCILIAÇÃO!$M422</f>
        <v>149357.84</v>
      </c>
    </row>
    <row r="423" spans="1:14" ht="15" customHeight="1" x14ac:dyDescent="0.25">
      <c r="A423" s="177">
        <v>421</v>
      </c>
      <c r="B423" s="8" t="s">
        <v>401</v>
      </c>
      <c r="C423" s="36">
        <v>309134660</v>
      </c>
      <c r="D423" s="9">
        <v>14</v>
      </c>
      <c r="E423" s="9" t="s">
        <v>190</v>
      </c>
      <c r="F423" s="9">
        <v>2023</v>
      </c>
      <c r="G423" s="18" t="s">
        <v>593</v>
      </c>
      <c r="H423" s="13" t="s">
        <v>520</v>
      </c>
      <c r="I423" s="13" t="s">
        <v>402</v>
      </c>
      <c r="J423" s="12"/>
      <c r="K423" s="10" t="s">
        <v>117</v>
      </c>
      <c r="L423" s="39">
        <v>11200</v>
      </c>
      <c r="M423" s="35"/>
      <c r="N423" s="82">
        <f>N422+CONCILIAÇÃO!$L423+CONCILIAÇÃO!$M423</f>
        <v>160557.84</v>
      </c>
    </row>
    <row r="424" spans="1:14" ht="21" hidden="1" customHeight="1" x14ac:dyDescent="0.25">
      <c r="A424" s="177">
        <v>422</v>
      </c>
      <c r="B424" s="8" t="s">
        <v>432</v>
      </c>
      <c r="C424" s="36">
        <v>551369000032039</v>
      </c>
      <c r="D424" s="9">
        <v>16</v>
      </c>
      <c r="E424" s="9" t="s">
        <v>190</v>
      </c>
      <c r="F424" s="9">
        <v>2023</v>
      </c>
      <c r="G424" s="9" t="s">
        <v>169</v>
      </c>
      <c r="H424" s="13" t="s">
        <v>621</v>
      </c>
      <c r="I424" s="13" t="s">
        <v>503</v>
      </c>
      <c r="J424" s="12" t="s">
        <v>504</v>
      </c>
      <c r="K424" s="10" t="s">
        <v>622</v>
      </c>
      <c r="L424" s="39"/>
      <c r="M424" s="35">
        <v>-439.1</v>
      </c>
      <c r="N424" s="82">
        <f>N423+CONCILIAÇÃO!$L424+CONCILIAÇÃO!$M424</f>
        <v>160118.74</v>
      </c>
    </row>
    <row r="425" spans="1:14" ht="13.5" hidden="1" x14ac:dyDescent="0.25">
      <c r="A425" s="177">
        <v>423</v>
      </c>
      <c r="B425" s="8" t="s">
        <v>460</v>
      </c>
      <c r="C425" s="36">
        <v>111601</v>
      </c>
      <c r="D425" s="9">
        <v>16</v>
      </c>
      <c r="E425" s="9" t="s">
        <v>190</v>
      </c>
      <c r="F425" s="9">
        <v>2023</v>
      </c>
      <c r="G425" s="9" t="s">
        <v>346</v>
      </c>
      <c r="H425" s="13" t="s">
        <v>644</v>
      </c>
      <c r="I425" s="13" t="s">
        <v>286</v>
      </c>
      <c r="J425" s="12"/>
      <c r="K425" s="10" t="s">
        <v>645</v>
      </c>
      <c r="L425" s="39"/>
      <c r="M425" s="35">
        <v>-1755.6</v>
      </c>
      <c r="N425" s="82">
        <f>N424+CONCILIAÇÃO!$L425+CONCILIAÇÃO!$M425</f>
        <v>158363.13999999998</v>
      </c>
    </row>
    <row r="426" spans="1:14" ht="13.5" hidden="1" x14ac:dyDescent="0.25">
      <c r="A426" s="177">
        <v>424</v>
      </c>
      <c r="B426" s="8" t="s">
        <v>400</v>
      </c>
      <c r="C426" s="36">
        <v>823201200224152</v>
      </c>
      <c r="D426" s="9">
        <v>16</v>
      </c>
      <c r="E426" s="9" t="s">
        <v>190</v>
      </c>
      <c r="F426" s="9">
        <v>2023</v>
      </c>
      <c r="G426" s="9" t="s">
        <v>403</v>
      </c>
      <c r="H426" s="13" t="s">
        <v>122</v>
      </c>
      <c r="I426" s="13" t="s">
        <v>384</v>
      </c>
      <c r="J426" s="12"/>
      <c r="K426" s="10" t="s">
        <v>123</v>
      </c>
      <c r="L426" s="39"/>
      <c r="M426" s="35">
        <v>-11.5</v>
      </c>
      <c r="N426" s="82">
        <f>N425+CONCILIAÇÃO!$L426+CONCILIAÇÃO!$M426</f>
        <v>158351.63999999998</v>
      </c>
    </row>
    <row r="427" spans="1:14" ht="13.5" x14ac:dyDescent="0.25">
      <c r="A427" s="177">
        <v>425</v>
      </c>
      <c r="B427" s="8" t="s">
        <v>401</v>
      </c>
      <c r="C427" s="36">
        <v>309693263</v>
      </c>
      <c r="D427" s="9">
        <v>20</v>
      </c>
      <c r="E427" s="9" t="s">
        <v>190</v>
      </c>
      <c r="F427" s="9">
        <v>2023</v>
      </c>
      <c r="G427" s="18" t="s">
        <v>571</v>
      </c>
      <c r="H427" s="13" t="s">
        <v>514</v>
      </c>
      <c r="I427" s="13" t="s">
        <v>402</v>
      </c>
      <c r="J427" s="12"/>
      <c r="K427" s="10" t="s">
        <v>134</v>
      </c>
      <c r="L427" s="56">
        <v>5366.4</v>
      </c>
      <c r="M427" s="35"/>
      <c r="N427" s="82">
        <f>N426+CONCILIAÇÃO!$L427+CONCILIAÇÃO!$M427</f>
        <v>163718.03999999998</v>
      </c>
    </row>
    <row r="428" spans="1:14" ht="13.5" hidden="1" x14ac:dyDescent="0.25">
      <c r="A428" s="177">
        <v>426</v>
      </c>
      <c r="B428" s="8" t="s">
        <v>383</v>
      </c>
      <c r="C428" s="36">
        <v>554439000039504</v>
      </c>
      <c r="D428" s="9">
        <v>20</v>
      </c>
      <c r="E428" s="9" t="s">
        <v>190</v>
      </c>
      <c r="F428" s="9">
        <v>2023</v>
      </c>
      <c r="G428" s="16" t="s">
        <v>169</v>
      </c>
      <c r="H428" s="13" t="s">
        <v>170</v>
      </c>
      <c r="I428" s="13" t="s">
        <v>421</v>
      </c>
      <c r="J428" s="12"/>
      <c r="K428" s="10" t="s">
        <v>171</v>
      </c>
      <c r="L428" s="39"/>
      <c r="M428" s="35">
        <v>-6361.8</v>
      </c>
      <c r="N428" s="82">
        <f>N427+CONCILIAÇÃO!$L428+CONCILIAÇÃO!$M428</f>
        <v>157356.24</v>
      </c>
    </row>
    <row r="429" spans="1:14" ht="13.5" hidden="1" x14ac:dyDescent="0.25">
      <c r="A429" s="177">
        <v>427</v>
      </c>
      <c r="B429" s="8" t="s">
        <v>124</v>
      </c>
      <c r="C429" s="36">
        <v>554439000039504</v>
      </c>
      <c r="D429" s="9">
        <v>20</v>
      </c>
      <c r="E429" s="9" t="s">
        <v>190</v>
      </c>
      <c r="F429" s="9">
        <v>2023</v>
      </c>
      <c r="G429" s="13" t="s">
        <v>412</v>
      </c>
      <c r="H429" s="13" t="s">
        <v>410</v>
      </c>
      <c r="I429" s="13" t="s">
        <v>686</v>
      </c>
      <c r="J429" s="12"/>
      <c r="K429" s="78" t="s">
        <v>623</v>
      </c>
      <c r="L429" s="39"/>
      <c r="M429" s="35">
        <v>-3649.8</v>
      </c>
      <c r="N429" s="82">
        <f>N428+CONCILIAÇÃO!$L429+CONCILIAÇÃO!$M429</f>
        <v>153706.44</v>
      </c>
    </row>
    <row r="430" spans="1:14" ht="13.5" hidden="1" x14ac:dyDescent="0.25">
      <c r="A430" s="177">
        <v>428</v>
      </c>
      <c r="B430" s="8" t="s">
        <v>124</v>
      </c>
      <c r="C430" s="36">
        <v>554439000039504</v>
      </c>
      <c r="D430" s="9">
        <v>20</v>
      </c>
      <c r="E430" s="9" t="s">
        <v>190</v>
      </c>
      <c r="F430" s="9">
        <v>2023</v>
      </c>
      <c r="G430" s="13" t="s">
        <v>412</v>
      </c>
      <c r="H430" s="13" t="s">
        <v>410</v>
      </c>
      <c r="I430" s="13" t="s">
        <v>505</v>
      </c>
      <c r="J430" s="12"/>
      <c r="K430" s="78" t="s">
        <v>623</v>
      </c>
      <c r="L430" s="39"/>
      <c r="M430" s="35">
        <v>-6636</v>
      </c>
      <c r="N430" s="82">
        <f>N429+CONCILIAÇÃO!$L430+CONCILIAÇÃO!$M430</f>
        <v>147070.44</v>
      </c>
    </row>
    <row r="431" spans="1:14" ht="13.5" hidden="1" x14ac:dyDescent="0.25">
      <c r="A431" s="177">
        <v>429</v>
      </c>
      <c r="B431" s="8" t="s">
        <v>124</v>
      </c>
      <c r="C431" s="36">
        <v>554439000039504</v>
      </c>
      <c r="D431" s="9">
        <v>20</v>
      </c>
      <c r="E431" s="9" t="s">
        <v>190</v>
      </c>
      <c r="F431" s="9">
        <v>2023</v>
      </c>
      <c r="G431" s="13" t="s">
        <v>412</v>
      </c>
      <c r="H431" s="13" t="s">
        <v>410</v>
      </c>
      <c r="I431" s="13" t="s">
        <v>626</v>
      </c>
      <c r="J431" s="12"/>
      <c r="K431" s="78" t="s">
        <v>623</v>
      </c>
      <c r="L431" s="39"/>
      <c r="M431" s="35">
        <v>-1612.47</v>
      </c>
      <c r="N431" s="82">
        <f>N430+CONCILIAÇÃO!$L431+CONCILIAÇÃO!$M431</f>
        <v>145457.97</v>
      </c>
    </row>
    <row r="432" spans="1:14" ht="13.5" hidden="1" x14ac:dyDescent="0.25">
      <c r="A432" s="177">
        <v>430</v>
      </c>
      <c r="B432" s="8" t="s">
        <v>435</v>
      </c>
      <c r="C432" s="36">
        <v>850012</v>
      </c>
      <c r="D432" s="9">
        <v>21</v>
      </c>
      <c r="E432" s="9" t="s">
        <v>190</v>
      </c>
      <c r="F432" s="9">
        <v>2023</v>
      </c>
      <c r="G432" s="9" t="s">
        <v>368</v>
      </c>
      <c r="H432" s="13" t="s">
        <v>281</v>
      </c>
      <c r="I432" s="13" t="s">
        <v>286</v>
      </c>
      <c r="J432" s="12"/>
      <c r="K432" s="10" t="s">
        <v>282</v>
      </c>
      <c r="L432" s="39"/>
      <c r="M432" s="35">
        <v>-1400</v>
      </c>
      <c r="N432" s="82">
        <f>N431+CONCILIAÇÃO!$L432+CONCILIAÇÃO!$M432</f>
        <v>144057.97</v>
      </c>
    </row>
    <row r="433" spans="1:14" ht="13.5" hidden="1" x14ac:dyDescent="0.25">
      <c r="A433" s="177">
        <v>431</v>
      </c>
      <c r="B433" s="8" t="s">
        <v>420</v>
      </c>
      <c r="C433" s="36">
        <v>850012</v>
      </c>
      <c r="D433" s="9">
        <v>21</v>
      </c>
      <c r="E433" s="9" t="s">
        <v>190</v>
      </c>
      <c r="F433" s="9">
        <v>2023</v>
      </c>
      <c r="G433" s="9" t="s">
        <v>369</v>
      </c>
      <c r="H433" s="13" t="s">
        <v>370</v>
      </c>
      <c r="I433" s="13" t="s">
        <v>286</v>
      </c>
      <c r="J433" s="12"/>
      <c r="K433" s="10" t="s">
        <v>371</v>
      </c>
      <c r="L433" s="39"/>
      <c r="M433" s="35">
        <v>-85</v>
      </c>
      <c r="N433" s="82">
        <f>N432+CONCILIAÇÃO!$L433+CONCILIAÇÃO!$M433</f>
        <v>143972.97</v>
      </c>
    </row>
    <row r="434" spans="1:14" ht="13.5" hidden="1" x14ac:dyDescent="0.25">
      <c r="A434" s="177">
        <v>432</v>
      </c>
      <c r="B434" s="8" t="s">
        <v>599</v>
      </c>
      <c r="C434" s="36">
        <v>850012</v>
      </c>
      <c r="D434" s="9">
        <v>21</v>
      </c>
      <c r="E434" s="9" t="s">
        <v>190</v>
      </c>
      <c r="F434" s="9">
        <v>2023</v>
      </c>
      <c r="G434" s="9" t="s">
        <v>372</v>
      </c>
      <c r="H434" s="13" t="s">
        <v>373</v>
      </c>
      <c r="I434" s="13" t="s">
        <v>286</v>
      </c>
      <c r="J434" s="12"/>
      <c r="K434" s="10" t="s">
        <v>374</v>
      </c>
      <c r="L434" s="39"/>
      <c r="M434" s="35">
        <v>-150</v>
      </c>
      <c r="N434" s="82">
        <f>N433+CONCILIAÇÃO!$L434+CONCILIAÇÃO!$M434</f>
        <v>143822.97</v>
      </c>
    </row>
    <row r="435" spans="1:14" ht="13.5" hidden="1" x14ac:dyDescent="0.25">
      <c r="A435" s="177">
        <v>433</v>
      </c>
      <c r="B435" s="8" t="s">
        <v>599</v>
      </c>
      <c r="C435" s="36">
        <v>850012</v>
      </c>
      <c r="D435" s="9">
        <v>21</v>
      </c>
      <c r="E435" s="9" t="s">
        <v>190</v>
      </c>
      <c r="F435" s="9">
        <v>2023</v>
      </c>
      <c r="G435" s="9" t="s">
        <v>375</v>
      </c>
      <c r="H435" s="13" t="s">
        <v>376</v>
      </c>
      <c r="I435" s="13" t="s">
        <v>286</v>
      </c>
      <c r="J435" s="12"/>
      <c r="K435" s="10" t="s">
        <v>377</v>
      </c>
      <c r="L435" s="39"/>
      <c r="M435" s="35">
        <v>-421</v>
      </c>
      <c r="N435" s="82">
        <f>N434+CONCILIAÇÃO!$L435+CONCILIAÇÃO!$M435</f>
        <v>143401.97</v>
      </c>
    </row>
    <row r="436" spans="1:14" ht="13.5" hidden="1" x14ac:dyDescent="0.25">
      <c r="A436" s="177">
        <v>434</v>
      </c>
      <c r="B436" s="8" t="s">
        <v>602</v>
      </c>
      <c r="C436" s="36">
        <v>112101</v>
      </c>
      <c r="D436" s="9">
        <v>21</v>
      </c>
      <c r="E436" s="9" t="s">
        <v>190</v>
      </c>
      <c r="F436" s="9">
        <v>2023</v>
      </c>
      <c r="G436" s="9" t="s">
        <v>365</v>
      </c>
      <c r="H436" s="15" t="s">
        <v>440</v>
      </c>
      <c r="I436" s="13" t="s">
        <v>286</v>
      </c>
      <c r="J436" s="12"/>
      <c r="K436" s="15" t="s">
        <v>366</v>
      </c>
      <c r="L436" s="39"/>
      <c r="M436" s="35">
        <v>-1356</v>
      </c>
      <c r="N436" s="82">
        <f>N435+CONCILIAÇÃO!$L436+CONCILIAÇÃO!$M436</f>
        <v>142045.97</v>
      </c>
    </row>
    <row r="437" spans="1:14" ht="13.5" hidden="1" x14ac:dyDescent="0.25">
      <c r="A437" s="177">
        <v>435</v>
      </c>
      <c r="B437" s="8" t="s">
        <v>400</v>
      </c>
      <c r="C437" s="36">
        <v>813251100185832</v>
      </c>
      <c r="D437" s="9">
        <v>21</v>
      </c>
      <c r="E437" s="9" t="s">
        <v>190</v>
      </c>
      <c r="F437" s="9">
        <v>2023</v>
      </c>
      <c r="G437" s="9" t="s">
        <v>403</v>
      </c>
      <c r="H437" s="13" t="s">
        <v>122</v>
      </c>
      <c r="I437" s="13" t="s">
        <v>384</v>
      </c>
      <c r="J437" s="12"/>
      <c r="K437" s="10" t="s">
        <v>123</v>
      </c>
      <c r="L437" s="39"/>
      <c r="M437" s="35">
        <v>-11.5</v>
      </c>
      <c r="N437" s="82">
        <f>N436+CONCILIAÇÃO!$L437+CONCILIAÇÃO!$M437</f>
        <v>142034.47</v>
      </c>
    </row>
    <row r="438" spans="1:14" ht="13.5" hidden="1" x14ac:dyDescent="0.25">
      <c r="A438" s="177">
        <v>436</v>
      </c>
      <c r="B438" s="8" t="s">
        <v>383</v>
      </c>
      <c r="C438" s="36">
        <v>554439000039504</v>
      </c>
      <c r="D438" s="9">
        <v>23</v>
      </c>
      <c r="E438" s="9" t="s">
        <v>190</v>
      </c>
      <c r="F438" s="9">
        <v>2023</v>
      </c>
      <c r="G438" s="16" t="s">
        <v>169</v>
      </c>
      <c r="H438" s="13" t="s">
        <v>170</v>
      </c>
      <c r="I438" s="13" t="s">
        <v>421</v>
      </c>
      <c r="J438" s="12"/>
      <c r="K438" s="10" t="s">
        <v>171</v>
      </c>
      <c r="L438" s="39"/>
      <c r="M438" s="35">
        <v>-4563.46</v>
      </c>
      <c r="N438" s="82">
        <f>N437+CONCILIAÇÃO!$L438+CONCILIAÇÃO!$M438</f>
        <v>137471.01</v>
      </c>
    </row>
    <row r="439" spans="1:14" ht="13.5" x14ac:dyDescent="0.25">
      <c r="A439" s="177">
        <v>437</v>
      </c>
      <c r="B439" s="8" t="s">
        <v>401</v>
      </c>
      <c r="C439" s="36">
        <v>310335431</v>
      </c>
      <c r="D439" s="9">
        <v>24</v>
      </c>
      <c r="E439" s="9" t="s">
        <v>190</v>
      </c>
      <c r="F439" s="9">
        <v>2023</v>
      </c>
      <c r="G439" s="9" t="s">
        <v>584</v>
      </c>
      <c r="H439" s="13" t="s">
        <v>132</v>
      </c>
      <c r="I439" s="13" t="s">
        <v>402</v>
      </c>
      <c r="J439" s="12"/>
      <c r="K439" s="10" t="s">
        <v>133</v>
      </c>
      <c r="L439" s="39">
        <v>8400</v>
      </c>
      <c r="M439" s="35"/>
      <c r="N439" s="82">
        <f>N438+CONCILIAÇÃO!$L439+CONCILIAÇÃO!$M439</f>
        <v>145871.01</v>
      </c>
    </row>
    <row r="440" spans="1:14" ht="13.5" hidden="1" x14ac:dyDescent="0.25">
      <c r="A440" s="177">
        <v>438</v>
      </c>
      <c r="B440" s="8" t="s">
        <v>602</v>
      </c>
      <c r="C440" s="36">
        <v>112801</v>
      </c>
      <c r="D440" s="9">
        <v>28</v>
      </c>
      <c r="E440" s="9" t="s">
        <v>190</v>
      </c>
      <c r="F440" s="9">
        <v>2023</v>
      </c>
      <c r="G440" s="9" t="s">
        <v>367</v>
      </c>
      <c r="H440" s="15" t="s">
        <v>440</v>
      </c>
      <c r="I440" s="13" t="s">
        <v>286</v>
      </c>
      <c r="J440" s="12"/>
      <c r="K440" s="10" t="s">
        <v>366</v>
      </c>
      <c r="L440" s="39"/>
      <c r="M440" s="35">
        <v>-2712</v>
      </c>
      <c r="N440" s="82">
        <f>N439+CONCILIAÇÃO!$L440+CONCILIAÇÃO!$M440</f>
        <v>143159.01</v>
      </c>
    </row>
    <row r="441" spans="1:14" ht="13.5" hidden="1" x14ac:dyDescent="0.25">
      <c r="A441" s="177">
        <v>439</v>
      </c>
      <c r="B441" s="8" t="s">
        <v>400</v>
      </c>
      <c r="C441" s="36">
        <v>813321100216672</v>
      </c>
      <c r="D441" s="9">
        <v>28</v>
      </c>
      <c r="E441" s="9" t="s">
        <v>190</v>
      </c>
      <c r="F441" s="9">
        <v>2023</v>
      </c>
      <c r="G441" s="9" t="s">
        <v>403</v>
      </c>
      <c r="H441" s="13" t="s">
        <v>122</v>
      </c>
      <c r="I441" s="13" t="s">
        <v>384</v>
      </c>
      <c r="J441" s="12"/>
      <c r="K441" s="10" t="s">
        <v>123</v>
      </c>
      <c r="L441" s="39"/>
      <c r="M441" s="35">
        <v>-11.5</v>
      </c>
      <c r="N441" s="82">
        <f>N440+CONCILIAÇÃO!$L441+CONCILIAÇÃO!$M441</f>
        <v>143147.51</v>
      </c>
    </row>
    <row r="442" spans="1:14" ht="13.5" x14ac:dyDescent="0.25">
      <c r="A442" s="177">
        <v>440</v>
      </c>
      <c r="B442" s="8" t="s">
        <v>401</v>
      </c>
      <c r="C442" s="36">
        <v>78001903800037</v>
      </c>
      <c r="D442" s="9">
        <v>30</v>
      </c>
      <c r="E442" s="9" t="s">
        <v>190</v>
      </c>
      <c r="F442" s="9">
        <v>2023</v>
      </c>
      <c r="G442" s="9" t="s">
        <v>552</v>
      </c>
      <c r="H442" s="13" t="s">
        <v>517</v>
      </c>
      <c r="I442" s="13" t="s">
        <v>402</v>
      </c>
      <c r="J442" s="12"/>
      <c r="K442" s="10" t="s">
        <v>119</v>
      </c>
      <c r="L442" s="39">
        <v>14000</v>
      </c>
      <c r="M442" s="35"/>
      <c r="N442" s="82">
        <f>N441+CONCILIAÇÃO!$L442+CONCILIAÇÃO!$M442</f>
        <v>157147.51</v>
      </c>
    </row>
    <row r="443" spans="1:14" ht="13.5" x14ac:dyDescent="0.25">
      <c r="A443" s="177">
        <v>441</v>
      </c>
      <c r="B443" s="8" t="s">
        <v>401</v>
      </c>
      <c r="C443" s="36">
        <v>113341000005024</v>
      </c>
      <c r="D443" s="9">
        <v>30</v>
      </c>
      <c r="E443" s="9" t="s">
        <v>190</v>
      </c>
      <c r="F443" s="9">
        <v>2023</v>
      </c>
      <c r="G443" s="9" t="s">
        <v>591</v>
      </c>
      <c r="H443" s="13" t="s">
        <v>152</v>
      </c>
      <c r="I443" s="13" t="s">
        <v>402</v>
      </c>
      <c r="J443" s="12"/>
      <c r="K443" s="10" t="s">
        <v>153</v>
      </c>
      <c r="L443" s="39">
        <v>7700</v>
      </c>
      <c r="M443" s="35"/>
      <c r="N443" s="83">
        <f>N442+CONCILIAÇÃO!$L443+CONCILIAÇÃO!$M443</f>
        <v>164847.51</v>
      </c>
    </row>
    <row r="444" spans="1:14" ht="13.5" hidden="1" x14ac:dyDescent="0.25">
      <c r="A444" s="177">
        <v>442</v>
      </c>
      <c r="B444" s="8" t="s">
        <v>603</v>
      </c>
      <c r="C444" s="36">
        <v>120101</v>
      </c>
      <c r="D444" s="9">
        <v>1</v>
      </c>
      <c r="E444" s="9" t="s">
        <v>203</v>
      </c>
      <c r="F444" s="9">
        <v>2023</v>
      </c>
      <c r="G444" s="9" t="s">
        <v>347</v>
      </c>
      <c r="H444" s="13" t="s">
        <v>127</v>
      </c>
      <c r="I444" s="13" t="s">
        <v>128</v>
      </c>
      <c r="J444" s="12"/>
      <c r="K444" s="10" t="s">
        <v>129</v>
      </c>
      <c r="L444" s="39"/>
      <c r="M444" s="35">
        <v>-2225</v>
      </c>
      <c r="N444" s="82">
        <f>N443+CONCILIAÇÃO!$L444+CONCILIAÇÃO!$M444</f>
        <v>162622.51</v>
      </c>
    </row>
    <row r="445" spans="1:14" ht="13.5" hidden="1" x14ac:dyDescent="0.25">
      <c r="A445" s="178">
        <v>443</v>
      </c>
      <c r="B445" s="8" t="s">
        <v>615</v>
      </c>
      <c r="C445" s="36">
        <v>120401</v>
      </c>
      <c r="D445" s="9">
        <v>4</v>
      </c>
      <c r="E445" s="9" t="s">
        <v>203</v>
      </c>
      <c r="F445" s="9">
        <v>2023</v>
      </c>
      <c r="G445" s="9" t="s">
        <v>348</v>
      </c>
      <c r="H445" s="13" t="s">
        <v>144</v>
      </c>
      <c r="I445" s="13" t="s">
        <v>409</v>
      </c>
      <c r="J445" s="12"/>
      <c r="K445" s="10" t="s">
        <v>145</v>
      </c>
      <c r="L445" s="39"/>
      <c r="M445" s="35">
        <v>-1948.8</v>
      </c>
      <c r="N445" s="82">
        <f>N444+CONCILIAÇÃO!$L445+CONCILIAÇÃO!$M445</f>
        <v>160673.71000000002</v>
      </c>
    </row>
    <row r="446" spans="1:14" ht="13.5" hidden="1" x14ac:dyDescent="0.25">
      <c r="A446" s="177">
        <v>444</v>
      </c>
      <c r="B446" s="8" t="s">
        <v>615</v>
      </c>
      <c r="C446" s="36">
        <v>120402</v>
      </c>
      <c r="D446" s="9">
        <v>4</v>
      </c>
      <c r="E446" s="9" t="s">
        <v>203</v>
      </c>
      <c r="F446" s="9">
        <v>2023</v>
      </c>
      <c r="G446" s="9" t="s">
        <v>349</v>
      </c>
      <c r="H446" s="13" t="s">
        <v>310</v>
      </c>
      <c r="I446" s="13" t="s">
        <v>409</v>
      </c>
      <c r="J446" s="12"/>
      <c r="K446" s="10" t="s">
        <v>339</v>
      </c>
      <c r="L446" s="39"/>
      <c r="M446" s="35">
        <v>-4045.74</v>
      </c>
      <c r="N446" s="82">
        <f>N445+CONCILIAÇÃO!$L446+CONCILIAÇÃO!$M446</f>
        <v>156627.97000000003</v>
      </c>
    </row>
    <row r="447" spans="1:14" ht="27" x14ac:dyDescent="0.25">
      <c r="A447" s="178">
        <v>445</v>
      </c>
      <c r="B447" s="8" t="s">
        <v>401</v>
      </c>
      <c r="C447" s="36">
        <v>312123981</v>
      </c>
      <c r="D447" s="9">
        <v>5</v>
      </c>
      <c r="E447" s="9" t="s">
        <v>203</v>
      </c>
      <c r="F447" s="9">
        <v>2023</v>
      </c>
      <c r="G447" s="9" t="s">
        <v>596</v>
      </c>
      <c r="H447" s="13" t="s">
        <v>520</v>
      </c>
      <c r="I447" s="13" t="s">
        <v>402</v>
      </c>
      <c r="J447" s="12"/>
      <c r="K447" s="10" t="s">
        <v>117</v>
      </c>
      <c r="L447" s="39">
        <v>7000</v>
      </c>
      <c r="M447" s="35"/>
      <c r="N447" s="82">
        <f>N446+CONCILIAÇÃO!$L447+CONCILIAÇÃO!$M447</f>
        <v>163627.97000000003</v>
      </c>
    </row>
    <row r="448" spans="1:14" ht="13.5" hidden="1" x14ac:dyDescent="0.25">
      <c r="A448" s="177">
        <v>446</v>
      </c>
      <c r="B448" s="8" t="s">
        <v>400</v>
      </c>
      <c r="C448" s="36">
        <v>873391201264856</v>
      </c>
      <c r="D448" s="9">
        <v>5</v>
      </c>
      <c r="E448" s="9" t="s">
        <v>203</v>
      </c>
      <c r="F448" s="9">
        <v>2023</v>
      </c>
      <c r="G448" s="9" t="s">
        <v>403</v>
      </c>
      <c r="H448" s="13" t="s">
        <v>122</v>
      </c>
      <c r="I448" s="13" t="s">
        <v>384</v>
      </c>
      <c r="J448" s="12"/>
      <c r="K448" s="10" t="s">
        <v>123</v>
      </c>
      <c r="L448" s="39"/>
      <c r="M448" s="35">
        <v>-18</v>
      </c>
      <c r="N448" s="82">
        <f>N447+CONCILIAÇÃO!$L448+CONCILIAÇÃO!$M448</f>
        <v>163609.97000000003</v>
      </c>
    </row>
    <row r="449" spans="1:16" ht="13.5" x14ac:dyDescent="0.25">
      <c r="A449" s="177">
        <v>447</v>
      </c>
      <c r="B449" s="8" t="s">
        <v>401</v>
      </c>
      <c r="C449" s="36">
        <v>113421000008041</v>
      </c>
      <c r="D449" s="9">
        <v>8</v>
      </c>
      <c r="E449" s="9" t="s">
        <v>203</v>
      </c>
      <c r="F449" s="9">
        <v>2023</v>
      </c>
      <c r="G449" s="9" t="s">
        <v>587</v>
      </c>
      <c r="H449" s="9" t="s">
        <v>152</v>
      </c>
      <c r="I449" s="13" t="s">
        <v>402</v>
      </c>
      <c r="J449" s="12"/>
      <c r="K449" s="10" t="s">
        <v>153</v>
      </c>
      <c r="L449" s="39">
        <v>7700</v>
      </c>
      <c r="M449" s="35"/>
      <c r="N449" s="82">
        <f>N448+CONCILIAÇÃO!$L449+CONCILIAÇÃO!$M449</f>
        <v>171309.97000000003</v>
      </c>
    </row>
    <row r="450" spans="1:16" ht="13.5" x14ac:dyDescent="0.25">
      <c r="A450" s="177">
        <v>448</v>
      </c>
      <c r="B450" s="8" t="s">
        <v>401</v>
      </c>
      <c r="C450" s="36">
        <v>313190653</v>
      </c>
      <c r="D450" s="9">
        <v>11</v>
      </c>
      <c r="E450" s="9" t="s">
        <v>203</v>
      </c>
      <c r="F450" s="9">
        <v>2023</v>
      </c>
      <c r="G450" s="9" t="s">
        <v>595</v>
      </c>
      <c r="H450" s="13" t="s">
        <v>515</v>
      </c>
      <c r="I450" s="13" t="s">
        <v>402</v>
      </c>
      <c r="J450" s="12"/>
      <c r="K450" s="10" t="s">
        <v>118</v>
      </c>
      <c r="L450" s="39">
        <v>7000</v>
      </c>
      <c r="M450" s="35"/>
      <c r="N450" s="82">
        <f>N449+CONCILIAÇÃO!$L450+CONCILIAÇÃO!$M450</f>
        <v>178309.97000000003</v>
      </c>
    </row>
    <row r="451" spans="1:16" ht="13.5" hidden="1" x14ac:dyDescent="0.25">
      <c r="A451" s="177">
        <v>449</v>
      </c>
      <c r="B451" s="8" t="s">
        <v>124</v>
      </c>
      <c r="C451" s="36">
        <v>121101</v>
      </c>
      <c r="D451" s="9">
        <v>11</v>
      </c>
      <c r="E451" s="9" t="s">
        <v>203</v>
      </c>
      <c r="F451" s="9">
        <v>2023</v>
      </c>
      <c r="G451" s="9" t="s">
        <v>392</v>
      </c>
      <c r="H451" s="13" t="s">
        <v>125</v>
      </c>
      <c r="I451" s="13" t="s">
        <v>506</v>
      </c>
      <c r="J451" s="12"/>
      <c r="K451" s="10" t="s">
        <v>126</v>
      </c>
      <c r="L451" s="39"/>
      <c r="M451" s="35">
        <v>-611</v>
      </c>
      <c r="N451" s="82">
        <f>N450+CONCILIAÇÃO!$L451+CONCILIAÇÃO!$M451</f>
        <v>177698.97000000003</v>
      </c>
    </row>
    <row r="452" spans="1:16" ht="13.5" hidden="1" x14ac:dyDescent="0.25">
      <c r="A452" s="177">
        <v>450</v>
      </c>
      <c r="B452" s="8" t="s">
        <v>516</v>
      </c>
      <c r="C452" s="36">
        <v>113461000008338</v>
      </c>
      <c r="D452" s="9">
        <v>12</v>
      </c>
      <c r="E452" s="9" t="s">
        <v>203</v>
      </c>
      <c r="F452" s="9">
        <v>2023</v>
      </c>
      <c r="G452" s="9" t="s">
        <v>518</v>
      </c>
      <c r="H452" s="13" t="s">
        <v>606</v>
      </c>
      <c r="I452" s="13" t="s">
        <v>503</v>
      </c>
      <c r="J452" s="12"/>
      <c r="K452" s="10" t="s">
        <v>605</v>
      </c>
      <c r="L452" s="39">
        <v>439.1</v>
      </c>
      <c r="M452" s="35"/>
      <c r="N452" s="82">
        <f>N451+CONCILIAÇÃO!$L452+CONCILIAÇÃO!$M452</f>
        <v>178138.07000000004</v>
      </c>
    </row>
    <row r="453" spans="1:16" ht="12.75" customHeight="1" x14ac:dyDescent="0.25">
      <c r="A453" s="177">
        <v>451</v>
      </c>
      <c r="B453" s="8" t="s">
        <v>401</v>
      </c>
      <c r="C453" s="36">
        <v>314577524</v>
      </c>
      <c r="D453" s="9">
        <v>19</v>
      </c>
      <c r="E453" s="9" t="s">
        <v>203</v>
      </c>
      <c r="F453" s="9">
        <v>2023</v>
      </c>
      <c r="G453" s="9" t="s">
        <v>597</v>
      </c>
      <c r="H453" s="13" t="s">
        <v>520</v>
      </c>
      <c r="I453" s="13" t="s">
        <v>402</v>
      </c>
      <c r="J453" s="12"/>
      <c r="K453" s="10" t="s">
        <v>117</v>
      </c>
      <c r="L453" s="39">
        <v>9800</v>
      </c>
      <c r="M453" s="35"/>
      <c r="N453" s="82">
        <f>N452+CONCILIAÇÃO!$L453+CONCILIAÇÃO!$M453</f>
        <v>187938.07000000004</v>
      </c>
    </row>
    <row r="454" spans="1:16" ht="14.25" customHeight="1" x14ac:dyDescent="0.25">
      <c r="A454" s="177">
        <v>452</v>
      </c>
      <c r="B454" s="8" t="s">
        <v>401</v>
      </c>
      <c r="C454" s="36">
        <v>314589454</v>
      </c>
      <c r="D454" s="9">
        <v>19</v>
      </c>
      <c r="E454" s="9" t="s">
        <v>203</v>
      </c>
      <c r="F454" s="9">
        <v>2023</v>
      </c>
      <c r="G454" s="9" t="s">
        <v>585</v>
      </c>
      <c r="H454" s="13" t="s">
        <v>132</v>
      </c>
      <c r="I454" s="13" t="s">
        <v>402</v>
      </c>
      <c r="J454" s="12"/>
      <c r="K454" s="10" t="s">
        <v>133</v>
      </c>
      <c r="L454" s="39">
        <v>15400</v>
      </c>
      <c r="M454" s="35"/>
      <c r="N454" s="82">
        <f>N453+CONCILIAÇÃO!$L454+CONCILIAÇÃO!$M454</f>
        <v>203338.07000000004</v>
      </c>
    </row>
    <row r="455" spans="1:16" ht="14.25" hidden="1" customHeight="1" x14ac:dyDescent="0.25">
      <c r="A455" s="177">
        <v>453</v>
      </c>
      <c r="B455" s="8" t="s">
        <v>124</v>
      </c>
      <c r="C455" s="36">
        <v>554439000039504</v>
      </c>
      <c r="D455" s="9">
        <v>19</v>
      </c>
      <c r="E455" s="9" t="s">
        <v>203</v>
      </c>
      <c r="F455" s="9">
        <v>2023</v>
      </c>
      <c r="G455" s="13" t="s">
        <v>412</v>
      </c>
      <c r="H455" s="13" t="s">
        <v>410</v>
      </c>
      <c r="I455" s="16" t="s">
        <v>646</v>
      </c>
      <c r="J455" s="12"/>
      <c r="K455" s="78" t="s">
        <v>623</v>
      </c>
      <c r="L455" s="39"/>
      <c r="M455" s="35">
        <v>-414.66</v>
      </c>
      <c r="N455" s="82">
        <f>N454+CONCILIAÇÃO!$L455+CONCILIAÇÃO!$M455</f>
        <v>202923.41000000003</v>
      </c>
    </row>
    <row r="456" spans="1:16" ht="14.25" hidden="1" customHeight="1" x14ac:dyDescent="0.25">
      <c r="A456" s="177">
        <v>454</v>
      </c>
      <c r="B456" s="8" t="s">
        <v>124</v>
      </c>
      <c r="C456" s="36">
        <v>554439000039504</v>
      </c>
      <c r="D456" s="9">
        <v>19</v>
      </c>
      <c r="E456" s="9" t="s">
        <v>203</v>
      </c>
      <c r="F456" s="9">
        <v>2023</v>
      </c>
      <c r="G456" s="13" t="s">
        <v>412</v>
      </c>
      <c r="H456" s="13" t="s">
        <v>410</v>
      </c>
      <c r="I456" s="13" t="s">
        <v>687</v>
      </c>
      <c r="J456" s="12"/>
      <c r="K456" s="78" t="s">
        <v>623</v>
      </c>
      <c r="L456" s="39"/>
      <c r="M456" s="35">
        <v>-1619.3</v>
      </c>
      <c r="N456" s="82">
        <f>N455+CONCILIAÇÃO!$L456+CONCILIAÇÃO!$M456</f>
        <v>201304.11000000004</v>
      </c>
    </row>
    <row r="457" spans="1:16" ht="14.25" hidden="1" customHeight="1" x14ac:dyDescent="0.25">
      <c r="A457" s="177">
        <v>455</v>
      </c>
      <c r="B457" s="8" t="s">
        <v>124</v>
      </c>
      <c r="C457" s="36">
        <v>554439000039504</v>
      </c>
      <c r="D457" s="9">
        <v>19</v>
      </c>
      <c r="E457" s="9" t="s">
        <v>203</v>
      </c>
      <c r="F457" s="9">
        <v>2023</v>
      </c>
      <c r="G457" s="9" t="s">
        <v>412</v>
      </c>
      <c r="H457" s="13" t="s">
        <v>410</v>
      </c>
      <c r="I457" s="13" t="s">
        <v>461</v>
      </c>
      <c r="J457" s="12"/>
      <c r="K457" s="78" t="s">
        <v>623</v>
      </c>
      <c r="L457" s="39"/>
      <c r="M457" s="35">
        <v>-2944</v>
      </c>
      <c r="N457" s="82">
        <f>N456+CONCILIAÇÃO!$L457+CONCILIAÇÃO!$M457</f>
        <v>198360.11000000004</v>
      </c>
    </row>
    <row r="458" spans="1:16" ht="14.25" hidden="1" customHeight="1" x14ac:dyDescent="0.25">
      <c r="A458" s="177">
        <v>456</v>
      </c>
      <c r="B458" s="8" t="s">
        <v>608</v>
      </c>
      <c r="C458" s="36">
        <v>554732000008642</v>
      </c>
      <c r="D458" s="9">
        <v>19</v>
      </c>
      <c r="E458" s="9" t="s">
        <v>203</v>
      </c>
      <c r="F458" s="9">
        <v>2023</v>
      </c>
      <c r="G458" s="9" t="s">
        <v>363</v>
      </c>
      <c r="H458" s="13" t="s">
        <v>278</v>
      </c>
      <c r="I458" s="13" t="s">
        <v>638</v>
      </c>
      <c r="J458" s="12"/>
      <c r="K458" s="77" t="s">
        <v>341</v>
      </c>
      <c r="L458" s="39"/>
      <c r="M458" s="35">
        <v>-1750.48</v>
      </c>
      <c r="N458" s="82">
        <f>N457+CONCILIAÇÃO!$L458+CONCILIAÇÃO!$M458</f>
        <v>196609.63000000003</v>
      </c>
    </row>
    <row r="459" spans="1:16" ht="14.25" hidden="1" customHeight="1" x14ac:dyDescent="0.25">
      <c r="A459" s="177">
        <v>457</v>
      </c>
      <c r="B459" s="8" t="s">
        <v>608</v>
      </c>
      <c r="C459" s="36">
        <v>554732000008642</v>
      </c>
      <c r="D459" s="9">
        <v>19</v>
      </c>
      <c r="E459" s="9" t="s">
        <v>203</v>
      </c>
      <c r="F459" s="9">
        <v>2023</v>
      </c>
      <c r="G459" s="9" t="s">
        <v>364</v>
      </c>
      <c r="H459" s="13" t="s">
        <v>278</v>
      </c>
      <c r="I459" s="13" t="s">
        <v>638</v>
      </c>
      <c r="J459" s="12"/>
      <c r="K459" s="77" t="s">
        <v>341</v>
      </c>
      <c r="L459" s="39"/>
      <c r="M459" s="35">
        <v>-2100</v>
      </c>
      <c r="N459" s="82">
        <f>N458+CONCILIAÇÃO!$L459+CONCILIAÇÃO!$M459</f>
        <v>194509.63000000003</v>
      </c>
    </row>
    <row r="460" spans="1:16" ht="14.25" customHeight="1" x14ac:dyDescent="0.25">
      <c r="A460" s="179">
        <v>458</v>
      </c>
      <c r="B460" s="8" t="s">
        <v>401</v>
      </c>
      <c r="C460" s="36">
        <v>314860364</v>
      </c>
      <c r="D460" s="9">
        <v>20</v>
      </c>
      <c r="E460" s="9" t="s">
        <v>203</v>
      </c>
      <c r="F460" s="9">
        <v>2023</v>
      </c>
      <c r="G460" s="18" t="s">
        <v>598</v>
      </c>
      <c r="H460" s="13" t="s">
        <v>514</v>
      </c>
      <c r="I460" s="13" t="s">
        <v>402</v>
      </c>
      <c r="J460" s="12"/>
      <c r="K460" s="10" t="s">
        <v>134</v>
      </c>
      <c r="L460" s="56">
        <v>5366.4</v>
      </c>
      <c r="M460" s="35"/>
      <c r="N460" s="82">
        <f>N459+CONCILIAÇÃO!$L460+CONCILIAÇÃO!$M460</f>
        <v>199876.03000000003</v>
      </c>
    </row>
    <row r="461" spans="1:16" ht="14.25" customHeight="1" x14ac:dyDescent="0.25">
      <c r="A461" s="179">
        <v>459</v>
      </c>
      <c r="B461" s="8" t="s">
        <v>401</v>
      </c>
      <c r="C461" s="36">
        <v>78001449700086</v>
      </c>
      <c r="D461" s="9">
        <v>21</v>
      </c>
      <c r="E461" s="9" t="s">
        <v>203</v>
      </c>
      <c r="F461" s="9">
        <v>2023</v>
      </c>
      <c r="G461" s="9" t="s">
        <v>553</v>
      </c>
      <c r="H461" s="13" t="s">
        <v>517</v>
      </c>
      <c r="I461" s="13" t="s">
        <v>402</v>
      </c>
      <c r="J461" s="12"/>
      <c r="K461" s="10" t="s">
        <v>119</v>
      </c>
      <c r="L461" s="39">
        <v>14000</v>
      </c>
      <c r="M461" s="35"/>
      <c r="N461" s="83">
        <f>N460+CONCILIAÇÃO!$L461+CONCILIAÇÃO!$M461</f>
        <v>213876.03000000003</v>
      </c>
    </row>
    <row r="462" spans="1:16" ht="14.25" hidden="1" customHeight="1" x14ac:dyDescent="0.25">
      <c r="A462" s="16"/>
      <c r="B462" s="8"/>
      <c r="K462" s="10"/>
      <c r="L462" s="43"/>
      <c r="M462" s="41"/>
    </row>
    <row r="463" spans="1:16" ht="14.25" customHeight="1" x14ac:dyDescent="0.25">
      <c r="A463" s="62"/>
      <c r="B463" s="63"/>
      <c r="C463" s="32"/>
      <c r="D463" s="32"/>
      <c r="E463" s="32"/>
      <c r="F463" s="32"/>
      <c r="G463" s="64"/>
      <c r="H463" s="65"/>
      <c r="I463" s="32"/>
      <c r="J463" s="32"/>
      <c r="K463" s="66"/>
      <c r="L463" s="67">
        <f>SUBTOTAL(109,Table_1[Crédito])</f>
        <v>1215978</v>
      </c>
      <c r="M463" s="68"/>
      <c r="N463" s="85"/>
    </row>
    <row r="464" spans="1:16" ht="14.25" customHeight="1" x14ac:dyDescent="0.25">
      <c r="A464" s="16"/>
      <c r="L464" s="46"/>
      <c r="M464" s="46"/>
      <c r="P464" s="14" t="s">
        <v>610</v>
      </c>
    </row>
    <row r="465" spans="1:14" ht="14.25" customHeight="1" x14ac:dyDescent="0.25">
      <c r="A465" s="16"/>
      <c r="L465" s="46"/>
      <c r="M465" s="17"/>
    </row>
    <row r="466" spans="1:14" ht="14.25" customHeight="1" x14ac:dyDescent="0.25">
      <c r="A466" s="16"/>
      <c r="L466" s="46"/>
      <c r="M466" s="46"/>
      <c r="N466" s="86"/>
    </row>
    <row r="467" spans="1:14" ht="14.25" customHeight="1" x14ac:dyDescent="0.25">
      <c r="A467" s="16"/>
      <c r="L467" s="69"/>
      <c r="M467" s="46"/>
    </row>
    <row r="468" spans="1:14" ht="14.25" customHeight="1" x14ac:dyDescent="0.25">
      <c r="A468" s="16"/>
      <c r="L468" s="46"/>
    </row>
    <row r="469" spans="1:14" ht="14.25" customHeight="1" x14ac:dyDescent="0.25">
      <c r="A469" s="16"/>
      <c r="L469" s="46"/>
    </row>
    <row r="470" spans="1:14" ht="14.25" customHeight="1" x14ac:dyDescent="0.25">
      <c r="A470" s="16"/>
    </row>
    <row r="471" spans="1:14" ht="14.25" customHeight="1" x14ac:dyDescent="0.25">
      <c r="A471" s="16"/>
    </row>
    <row r="472" spans="1:14" ht="14.25" customHeight="1" x14ac:dyDescent="0.25">
      <c r="A472" s="16"/>
    </row>
    <row r="473" spans="1:14" ht="14.25" customHeight="1" x14ac:dyDescent="0.25">
      <c r="A473" s="16"/>
    </row>
    <row r="474" spans="1:14" ht="14.25" customHeight="1" x14ac:dyDescent="0.25">
      <c r="A474" s="16"/>
    </row>
    <row r="475" spans="1:14" ht="14.25" customHeight="1" x14ac:dyDescent="0.25">
      <c r="A475" s="16"/>
    </row>
    <row r="476" spans="1:14" ht="14.25" customHeight="1" x14ac:dyDescent="0.25">
      <c r="A476" s="16"/>
    </row>
    <row r="477" spans="1:14" ht="14.25" customHeight="1" x14ac:dyDescent="0.25">
      <c r="A477" s="16"/>
    </row>
    <row r="478" spans="1:14" ht="14.25" customHeight="1" x14ac:dyDescent="0.25">
      <c r="A478" s="16"/>
    </row>
    <row r="479" spans="1:14" ht="14.25" customHeight="1" x14ac:dyDescent="0.25">
      <c r="A479" s="16"/>
    </row>
    <row r="480" spans="1:14" ht="14.25" customHeight="1" x14ac:dyDescent="0.25">
      <c r="A480" s="16"/>
    </row>
    <row r="481" spans="1:1" ht="14.25" customHeight="1" x14ac:dyDescent="0.25">
      <c r="A481" s="16"/>
    </row>
    <row r="482" spans="1:1" ht="14.25" customHeight="1" x14ac:dyDescent="0.25">
      <c r="A482" s="16"/>
    </row>
    <row r="483" spans="1:1" ht="14.25" customHeight="1" x14ac:dyDescent="0.25">
      <c r="A483" s="16"/>
    </row>
    <row r="484" spans="1:1" ht="14.25" customHeight="1" x14ac:dyDescent="0.25">
      <c r="A484" s="16"/>
    </row>
    <row r="485" spans="1:1" ht="14.25" customHeight="1" x14ac:dyDescent="0.25">
      <c r="A485" s="16"/>
    </row>
    <row r="486" spans="1:1" ht="14.25" customHeight="1" x14ac:dyDescent="0.25">
      <c r="A486" s="16"/>
    </row>
    <row r="487" spans="1:1" ht="14.25" customHeight="1" x14ac:dyDescent="0.25">
      <c r="A487" s="16"/>
    </row>
    <row r="488" spans="1:1" ht="14.25" customHeight="1" x14ac:dyDescent="0.25">
      <c r="A488" s="16"/>
    </row>
    <row r="489" spans="1:1" ht="14.25" customHeight="1" x14ac:dyDescent="0.25">
      <c r="A489" s="16"/>
    </row>
    <row r="490" spans="1:1" ht="14.25" customHeight="1" x14ac:dyDescent="0.25">
      <c r="A490" s="16"/>
    </row>
    <row r="491" spans="1:1" ht="14.25" customHeight="1" x14ac:dyDescent="0.25">
      <c r="A491" s="16"/>
    </row>
    <row r="492" spans="1:1" ht="14.25" customHeight="1" x14ac:dyDescent="0.25">
      <c r="A492" s="16"/>
    </row>
    <row r="493" spans="1:1" ht="14.25" customHeight="1" x14ac:dyDescent="0.25">
      <c r="A493" s="16"/>
    </row>
    <row r="494" spans="1:1" ht="14.25" customHeight="1" x14ac:dyDescent="0.25">
      <c r="A494" s="16"/>
    </row>
    <row r="495" spans="1:1" ht="14.25" customHeight="1" x14ac:dyDescent="0.25">
      <c r="A495" s="16"/>
    </row>
    <row r="496" spans="1:1" ht="14.25" customHeight="1" x14ac:dyDescent="0.25">
      <c r="A496" s="16"/>
    </row>
    <row r="497" spans="1:1" ht="14.25" customHeight="1" x14ac:dyDescent="0.25">
      <c r="A497" s="16"/>
    </row>
    <row r="498" spans="1:1" ht="14.25" customHeight="1" x14ac:dyDescent="0.25">
      <c r="A498" s="16"/>
    </row>
    <row r="499" spans="1:1" ht="14.25" customHeight="1" x14ac:dyDescent="0.25">
      <c r="A499" s="16"/>
    </row>
    <row r="500" spans="1:1" ht="14.25" customHeight="1" x14ac:dyDescent="0.25">
      <c r="A500" s="16"/>
    </row>
    <row r="501" spans="1:1" ht="14.25" customHeight="1" x14ac:dyDescent="0.25">
      <c r="A501" s="16"/>
    </row>
    <row r="502" spans="1:1" ht="14.25" customHeight="1" x14ac:dyDescent="0.25">
      <c r="A502" s="16"/>
    </row>
    <row r="503" spans="1:1" ht="14.25" customHeight="1" x14ac:dyDescent="0.25">
      <c r="A503" s="16"/>
    </row>
    <row r="504" spans="1:1" ht="14.25" customHeight="1" x14ac:dyDescent="0.25">
      <c r="A504" s="16"/>
    </row>
    <row r="505" spans="1:1" ht="14.25" customHeight="1" x14ac:dyDescent="0.25">
      <c r="A505" s="16"/>
    </row>
    <row r="506" spans="1:1" ht="14.25" customHeight="1" x14ac:dyDescent="0.25">
      <c r="A506" s="16"/>
    </row>
    <row r="507" spans="1:1" ht="14.25" customHeight="1" x14ac:dyDescent="0.25">
      <c r="A507" s="16"/>
    </row>
    <row r="508" spans="1:1" ht="14.25" customHeight="1" x14ac:dyDescent="0.25">
      <c r="A508" s="16"/>
    </row>
    <row r="509" spans="1:1" ht="14.25" customHeight="1" x14ac:dyDescent="0.25">
      <c r="A509" s="16"/>
    </row>
    <row r="510" spans="1:1" ht="14.25" customHeight="1" x14ac:dyDescent="0.25">
      <c r="A510" s="16"/>
    </row>
    <row r="511" spans="1:1" ht="14.25" customHeight="1" x14ac:dyDescent="0.25">
      <c r="A511" s="16"/>
    </row>
    <row r="512" spans="1:1" ht="14.25" customHeight="1" x14ac:dyDescent="0.25">
      <c r="A512" s="16"/>
    </row>
    <row r="513" spans="1:1" ht="14.25" customHeight="1" x14ac:dyDescent="0.25">
      <c r="A513" s="16"/>
    </row>
    <row r="514" spans="1:1" ht="14.25" customHeight="1" x14ac:dyDescent="0.25">
      <c r="A514" s="16"/>
    </row>
    <row r="515" spans="1:1" ht="14.25" customHeight="1" x14ac:dyDescent="0.25">
      <c r="A515" s="16"/>
    </row>
    <row r="516" spans="1:1" ht="14.25" customHeight="1" x14ac:dyDescent="0.25">
      <c r="A516" s="16"/>
    </row>
    <row r="517" spans="1:1" ht="14.25" customHeight="1" x14ac:dyDescent="0.25">
      <c r="A517" s="16"/>
    </row>
    <row r="518" spans="1:1" ht="14.25" customHeight="1" x14ac:dyDescent="0.25">
      <c r="A518" s="16"/>
    </row>
    <row r="519" spans="1:1" ht="14.25" customHeight="1" x14ac:dyDescent="0.25">
      <c r="A519" s="16"/>
    </row>
    <row r="520" spans="1:1" ht="14.25" customHeight="1" x14ac:dyDescent="0.25">
      <c r="A520" s="16"/>
    </row>
    <row r="521" spans="1:1" ht="14.25" customHeight="1" x14ac:dyDescent="0.25">
      <c r="A521" s="16"/>
    </row>
    <row r="522" spans="1:1" ht="14.25" customHeight="1" x14ac:dyDescent="0.25">
      <c r="A522" s="16"/>
    </row>
    <row r="523" spans="1:1" ht="14.25" customHeight="1" x14ac:dyDescent="0.25">
      <c r="A523" s="16"/>
    </row>
    <row r="524" spans="1:1" ht="14.25" customHeight="1" x14ac:dyDescent="0.25">
      <c r="A524" s="16"/>
    </row>
    <row r="525" spans="1:1" ht="14.25" customHeight="1" x14ac:dyDescent="0.25">
      <c r="A525" s="16"/>
    </row>
    <row r="526" spans="1:1" ht="14.25" customHeight="1" x14ac:dyDescent="0.25">
      <c r="A526" s="16"/>
    </row>
    <row r="527" spans="1:1" ht="14.25" customHeight="1" x14ac:dyDescent="0.25">
      <c r="A527" s="16"/>
    </row>
    <row r="528" spans="1:1" ht="14.25" customHeight="1" x14ac:dyDescent="0.25">
      <c r="A528" s="16"/>
    </row>
    <row r="529" spans="1:1" ht="14.25" customHeight="1" x14ac:dyDescent="0.25">
      <c r="A529" s="16"/>
    </row>
    <row r="530" spans="1:1" ht="14.25" customHeight="1" x14ac:dyDescent="0.25">
      <c r="A530" s="16"/>
    </row>
    <row r="531" spans="1:1" ht="14.25" customHeight="1" x14ac:dyDescent="0.25">
      <c r="A531" s="16"/>
    </row>
    <row r="532" spans="1:1" ht="14.25" customHeight="1" x14ac:dyDescent="0.25">
      <c r="A532" s="16"/>
    </row>
    <row r="533" spans="1:1" ht="14.25" customHeight="1" x14ac:dyDescent="0.25">
      <c r="A533" s="16"/>
    </row>
    <row r="534" spans="1:1" ht="14.25" customHeight="1" x14ac:dyDescent="0.25">
      <c r="A534" s="16"/>
    </row>
    <row r="535" spans="1:1" ht="14.25" customHeight="1" x14ac:dyDescent="0.25">
      <c r="A535" s="16"/>
    </row>
    <row r="536" spans="1:1" ht="14.25" customHeight="1" x14ac:dyDescent="0.25">
      <c r="A536" s="16"/>
    </row>
    <row r="537" spans="1:1" ht="14.25" customHeight="1" x14ac:dyDescent="0.25">
      <c r="A537" s="16"/>
    </row>
    <row r="538" spans="1:1" ht="14.25" customHeight="1" x14ac:dyDescent="0.25">
      <c r="A538" s="16"/>
    </row>
    <row r="539" spans="1:1" ht="14.25" customHeight="1" x14ac:dyDescent="0.25">
      <c r="A539" s="16"/>
    </row>
    <row r="540" spans="1:1" ht="14.25" customHeight="1" x14ac:dyDescent="0.25">
      <c r="A540" s="16"/>
    </row>
    <row r="541" spans="1:1" ht="14.25" customHeight="1" x14ac:dyDescent="0.25">
      <c r="A541" s="16"/>
    </row>
    <row r="542" spans="1:1" ht="14.25" customHeight="1" x14ac:dyDescent="0.25">
      <c r="A542" s="16"/>
    </row>
    <row r="543" spans="1:1" ht="14.25" customHeight="1" x14ac:dyDescent="0.25">
      <c r="A543" s="16"/>
    </row>
    <row r="544" spans="1:1" ht="14.25" customHeight="1" x14ac:dyDescent="0.25">
      <c r="A544" s="16"/>
    </row>
    <row r="545" spans="1:1" ht="14.25" customHeight="1" x14ac:dyDescent="0.25">
      <c r="A545" s="16"/>
    </row>
    <row r="546" spans="1:1" ht="14.25" customHeight="1" x14ac:dyDescent="0.25">
      <c r="A546" s="16"/>
    </row>
    <row r="547" spans="1:1" ht="14.25" customHeight="1" x14ac:dyDescent="0.25">
      <c r="A547" s="16"/>
    </row>
    <row r="548" spans="1:1" ht="14.25" customHeight="1" x14ac:dyDescent="0.25">
      <c r="A548" s="16"/>
    </row>
    <row r="549" spans="1:1" ht="14.25" customHeight="1" x14ac:dyDescent="0.25">
      <c r="A549" s="16"/>
    </row>
    <row r="550" spans="1:1" ht="14.25" customHeight="1" x14ac:dyDescent="0.25">
      <c r="A550" s="16"/>
    </row>
    <row r="551" spans="1:1" ht="14.25" customHeight="1" x14ac:dyDescent="0.25">
      <c r="A551" s="16"/>
    </row>
    <row r="552" spans="1:1" ht="14.25" customHeight="1" x14ac:dyDescent="0.25">
      <c r="A552" s="16"/>
    </row>
    <row r="553" spans="1:1" ht="14.25" customHeight="1" x14ac:dyDescent="0.25">
      <c r="A553" s="16"/>
    </row>
    <row r="554" spans="1:1" ht="14.25" customHeight="1" x14ac:dyDescent="0.25">
      <c r="A554" s="16"/>
    </row>
    <row r="555" spans="1:1" ht="14.25" customHeight="1" x14ac:dyDescent="0.25">
      <c r="A555" s="16"/>
    </row>
    <row r="556" spans="1:1" ht="14.25" customHeight="1" x14ac:dyDescent="0.25">
      <c r="A556" s="16"/>
    </row>
    <row r="557" spans="1:1" ht="14.25" customHeight="1" x14ac:dyDescent="0.25">
      <c r="A557" s="16"/>
    </row>
    <row r="558" spans="1:1" ht="14.25" customHeight="1" x14ac:dyDescent="0.25">
      <c r="A558" s="16"/>
    </row>
    <row r="559" spans="1:1" ht="14.25" customHeight="1" x14ac:dyDescent="0.25">
      <c r="A559" s="16"/>
    </row>
    <row r="560" spans="1:1" ht="14.25" customHeight="1" x14ac:dyDescent="0.25">
      <c r="A560" s="16"/>
    </row>
    <row r="561" spans="1:1" ht="14.25" customHeight="1" x14ac:dyDescent="0.25">
      <c r="A561" s="16"/>
    </row>
    <row r="562" spans="1:1" ht="14.25" customHeight="1" x14ac:dyDescent="0.25">
      <c r="A562" s="16"/>
    </row>
    <row r="563" spans="1:1" ht="14.25" customHeight="1" x14ac:dyDescent="0.25">
      <c r="A563" s="16"/>
    </row>
    <row r="564" spans="1:1" ht="14.25" customHeight="1" x14ac:dyDescent="0.25">
      <c r="A564" s="16"/>
    </row>
    <row r="565" spans="1:1" ht="14.25" customHeight="1" x14ac:dyDescent="0.25">
      <c r="A565" s="16"/>
    </row>
    <row r="566" spans="1:1" ht="14.25" customHeight="1" x14ac:dyDescent="0.25">
      <c r="A566" s="16"/>
    </row>
    <row r="567" spans="1:1" ht="14.25" customHeight="1" x14ac:dyDescent="0.25">
      <c r="A567" s="16"/>
    </row>
    <row r="568" spans="1:1" ht="14.25" customHeight="1" x14ac:dyDescent="0.25">
      <c r="A568" s="16"/>
    </row>
    <row r="569" spans="1:1" ht="14.25" customHeight="1" x14ac:dyDescent="0.25">
      <c r="A569" s="16"/>
    </row>
    <row r="570" spans="1:1" ht="14.25" customHeight="1" x14ac:dyDescent="0.25">
      <c r="A570" s="16"/>
    </row>
    <row r="571" spans="1:1" ht="14.25" customHeight="1" x14ac:dyDescent="0.25">
      <c r="A571" s="16"/>
    </row>
    <row r="572" spans="1:1" ht="14.25" customHeight="1" x14ac:dyDescent="0.25">
      <c r="A572" s="16"/>
    </row>
    <row r="573" spans="1:1" ht="14.25" customHeight="1" x14ac:dyDescent="0.25">
      <c r="A573" s="16"/>
    </row>
    <row r="574" spans="1:1" ht="14.25" customHeight="1" x14ac:dyDescent="0.25">
      <c r="A574" s="16"/>
    </row>
    <row r="575" spans="1:1" ht="14.25" customHeight="1" x14ac:dyDescent="0.25">
      <c r="A575" s="16"/>
    </row>
    <row r="576" spans="1:1" ht="14.25" customHeight="1" x14ac:dyDescent="0.25">
      <c r="A576" s="16"/>
    </row>
    <row r="577" spans="1:1" ht="14.25" customHeight="1" x14ac:dyDescent="0.25">
      <c r="A577" s="16"/>
    </row>
    <row r="578" spans="1:1" ht="14.25" customHeight="1" x14ac:dyDescent="0.25">
      <c r="A578" s="16"/>
    </row>
    <row r="579" spans="1:1" ht="14.25" customHeight="1" x14ac:dyDescent="0.25">
      <c r="A579" s="16"/>
    </row>
    <row r="580" spans="1:1" ht="14.25" customHeight="1" x14ac:dyDescent="0.25">
      <c r="A580" s="16"/>
    </row>
    <row r="581" spans="1:1" ht="14.25" customHeight="1" x14ac:dyDescent="0.25">
      <c r="A581" s="16"/>
    </row>
    <row r="582" spans="1:1" ht="14.25" customHeight="1" x14ac:dyDescent="0.25">
      <c r="A582" s="16"/>
    </row>
    <row r="583" spans="1:1" ht="14.25" customHeight="1" x14ac:dyDescent="0.25">
      <c r="A583" s="16"/>
    </row>
    <row r="584" spans="1:1" ht="14.25" customHeight="1" x14ac:dyDescent="0.25">
      <c r="A584" s="16"/>
    </row>
    <row r="585" spans="1:1" ht="14.25" customHeight="1" x14ac:dyDescent="0.25">
      <c r="A585" s="16"/>
    </row>
    <row r="586" spans="1:1" ht="14.25" customHeight="1" x14ac:dyDescent="0.25">
      <c r="A586" s="16"/>
    </row>
    <row r="587" spans="1:1" ht="14.25" customHeight="1" x14ac:dyDescent="0.25">
      <c r="A587" s="16"/>
    </row>
    <row r="588" spans="1:1" ht="14.25" customHeight="1" x14ac:dyDescent="0.25">
      <c r="A588" s="16"/>
    </row>
    <row r="589" spans="1:1" ht="14.25" customHeight="1" x14ac:dyDescent="0.25">
      <c r="A589" s="16"/>
    </row>
    <row r="590" spans="1:1" ht="14.25" customHeight="1" x14ac:dyDescent="0.25">
      <c r="A590" s="16"/>
    </row>
    <row r="591" spans="1:1" ht="14.25" customHeight="1" x14ac:dyDescent="0.25">
      <c r="A591" s="16"/>
    </row>
    <row r="592" spans="1:1" ht="14.25" customHeight="1" x14ac:dyDescent="0.25">
      <c r="A592" s="16"/>
    </row>
    <row r="593" spans="1:1" ht="14.25" customHeight="1" x14ac:dyDescent="0.25">
      <c r="A593" s="16"/>
    </row>
    <row r="594" spans="1:1" ht="14.25" customHeight="1" x14ac:dyDescent="0.25">
      <c r="A594" s="16"/>
    </row>
    <row r="595" spans="1:1" ht="14.25" customHeight="1" x14ac:dyDescent="0.25">
      <c r="A595" s="16"/>
    </row>
    <row r="596" spans="1:1" ht="14.25" customHeight="1" x14ac:dyDescent="0.25">
      <c r="A596" s="16"/>
    </row>
    <row r="597" spans="1:1" ht="14.25" customHeight="1" x14ac:dyDescent="0.25">
      <c r="A597" s="16"/>
    </row>
    <row r="598" spans="1:1" ht="14.25" customHeight="1" x14ac:dyDescent="0.25">
      <c r="A598" s="16"/>
    </row>
    <row r="599" spans="1:1" ht="14.25" customHeight="1" x14ac:dyDescent="0.25">
      <c r="A599" s="16"/>
    </row>
    <row r="600" spans="1:1" ht="14.25" customHeight="1" x14ac:dyDescent="0.25">
      <c r="A600" s="16"/>
    </row>
    <row r="601" spans="1:1" ht="14.25" customHeight="1" x14ac:dyDescent="0.25">
      <c r="A601" s="16"/>
    </row>
    <row r="602" spans="1:1" ht="14.25" customHeight="1" x14ac:dyDescent="0.25">
      <c r="A602" s="16"/>
    </row>
    <row r="603" spans="1:1" ht="14.25" customHeight="1" x14ac:dyDescent="0.25">
      <c r="A603" s="16"/>
    </row>
    <row r="604" spans="1:1" ht="14.25" customHeight="1" x14ac:dyDescent="0.25">
      <c r="A604" s="16"/>
    </row>
    <row r="605" spans="1:1" ht="14.25" customHeight="1" x14ac:dyDescent="0.25">
      <c r="A605" s="16"/>
    </row>
    <row r="606" spans="1:1" ht="14.25" customHeight="1" x14ac:dyDescent="0.25">
      <c r="A606" s="16"/>
    </row>
    <row r="607" spans="1:1" ht="14.25" customHeight="1" x14ac:dyDescent="0.25">
      <c r="A607" s="16"/>
    </row>
    <row r="608" spans="1:1" ht="14.25" customHeight="1" x14ac:dyDescent="0.25">
      <c r="A608" s="16"/>
    </row>
    <row r="609" spans="1:1" ht="14.25" customHeight="1" x14ac:dyDescent="0.25">
      <c r="A609" s="16"/>
    </row>
    <row r="610" spans="1:1" ht="14.25" customHeight="1" x14ac:dyDescent="0.25">
      <c r="A610" s="16"/>
    </row>
    <row r="611" spans="1:1" ht="14.25" customHeight="1" x14ac:dyDescent="0.25">
      <c r="A611" s="16"/>
    </row>
    <row r="612" spans="1:1" ht="14.25" customHeight="1" x14ac:dyDescent="0.25">
      <c r="A612" s="16"/>
    </row>
    <row r="613" spans="1:1" ht="14.25" customHeight="1" x14ac:dyDescent="0.25">
      <c r="A613" s="16"/>
    </row>
    <row r="614" spans="1:1" ht="14.25" customHeight="1" x14ac:dyDescent="0.25">
      <c r="A614" s="16"/>
    </row>
    <row r="615" spans="1:1" ht="14.25" customHeight="1" x14ac:dyDescent="0.25">
      <c r="A615" s="16"/>
    </row>
    <row r="616" spans="1:1" ht="14.25" customHeight="1" x14ac:dyDescent="0.25">
      <c r="A616" s="16"/>
    </row>
    <row r="617" spans="1:1" ht="14.25" customHeight="1" x14ac:dyDescent="0.25">
      <c r="A617" s="16"/>
    </row>
    <row r="618" spans="1:1" ht="14.25" customHeight="1" x14ac:dyDescent="0.25">
      <c r="A618" s="16"/>
    </row>
    <row r="619" spans="1:1" ht="14.25" customHeight="1" x14ac:dyDescent="0.25">
      <c r="A619" s="16"/>
    </row>
    <row r="620" spans="1:1" ht="14.25" customHeight="1" x14ac:dyDescent="0.25">
      <c r="A620" s="16"/>
    </row>
    <row r="621" spans="1:1" ht="14.25" customHeight="1" x14ac:dyDescent="0.25">
      <c r="A621" s="16"/>
    </row>
    <row r="622" spans="1:1" ht="14.25" customHeight="1" x14ac:dyDescent="0.25">
      <c r="A622" s="16"/>
    </row>
    <row r="623" spans="1:1" ht="14.25" customHeight="1" x14ac:dyDescent="0.25">
      <c r="A623" s="16"/>
    </row>
    <row r="624" spans="1:1" ht="14.25" customHeight="1" x14ac:dyDescent="0.25">
      <c r="A624" s="16"/>
    </row>
    <row r="625" spans="1:1" ht="14.25" customHeight="1" x14ac:dyDescent="0.25">
      <c r="A625" s="16"/>
    </row>
    <row r="626" spans="1:1" ht="14.25" customHeight="1" x14ac:dyDescent="0.25">
      <c r="A626" s="16"/>
    </row>
    <row r="627" spans="1:1" ht="14.25" customHeight="1" x14ac:dyDescent="0.25">
      <c r="A627" s="16"/>
    </row>
    <row r="628" spans="1:1" ht="14.25" customHeight="1" x14ac:dyDescent="0.25">
      <c r="A628" s="16"/>
    </row>
    <row r="629" spans="1:1" ht="14.25" customHeight="1" x14ac:dyDescent="0.25">
      <c r="A629" s="16"/>
    </row>
    <row r="630" spans="1:1" ht="14.25" customHeight="1" x14ac:dyDescent="0.25">
      <c r="A630" s="16"/>
    </row>
    <row r="631" spans="1:1" ht="14.25" customHeight="1" x14ac:dyDescent="0.25">
      <c r="A631" s="16"/>
    </row>
    <row r="632" spans="1:1" ht="14.25" customHeight="1" x14ac:dyDescent="0.25">
      <c r="A632" s="16"/>
    </row>
    <row r="633" spans="1:1" ht="14.25" customHeight="1" x14ac:dyDescent="0.25">
      <c r="A633" s="16"/>
    </row>
    <row r="634" spans="1:1" ht="14.25" customHeight="1" x14ac:dyDescent="0.25">
      <c r="A634" s="16"/>
    </row>
    <row r="635" spans="1:1" ht="14.25" customHeight="1" x14ac:dyDescent="0.25">
      <c r="A635" s="16"/>
    </row>
    <row r="636" spans="1:1" ht="14.25" customHeight="1" x14ac:dyDescent="0.25">
      <c r="A636" s="16"/>
    </row>
    <row r="637" spans="1:1" ht="14.25" customHeight="1" x14ac:dyDescent="0.25">
      <c r="A637" s="16"/>
    </row>
    <row r="638" spans="1:1" ht="14.25" customHeight="1" x14ac:dyDescent="0.25">
      <c r="A638" s="16"/>
    </row>
    <row r="639" spans="1:1" ht="14.25" customHeight="1" x14ac:dyDescent="0.25">
      <c r="A639" s="16"/>
    </row>
    <row r="640" spans="1:1" ht="14.25" customHeight="1" x14ac:dyDescent="0.25">
      <c r="A640" s="16"/>
    </row>
    <row r="641" spans="1:1" ht="14.25" customHeight="1" x14ac:dyDescent="0.25">
      <c r="A641" s="16"/>
    </row>
    <row r="642" spans="1:1" ht="14.25" customHeight="1" x14ac:dyDescent="0.25">
      <c r="A642" s="16"/>
    </row>
    <row r="643" spans="1:1" ht="14.25" customHeight="1" x14ac:dyDescent="0.25">
      <c r="A643" s="16"/>
    </row>
    <row r="644" spans="1:1" ht="14.25" customHeight="1" x14ac:dyDescent="0.25">
      <c r="A644" s="16"/>
    </row>
    <row r="645" spans="1:1" ht="14.25" customHeight="1" x14ac:dyDescent="0.25">
      <c r="A645" s="16"/>
    </row>
    <row r="646" spans="1:1" ht="14.25" customHeight="1" x14ac:dyDescent="0.25">
      <c r="A646" s="16"/>
    </row>
    <row r="647" spans="1:1" ht="14.25" customHeight="1" x14ac:dyDescent="0.25">
      <c r="A647" s="16"/>
    </row>
    <row r="648" spans="1:1" ht="14.25" customHeight="1" x14ac:dyDescent="0.25">
      <c r="A648" s="16"/>
    </row>
    <row r="649" spans="1:1" ht="14.25" customHeight="1" x14ac:dyDescent="0.25">
      <c r="A649" s="16"/>
    </row>
    <row r="650" spans="1:1" ht="14.25" customHeight="1" x14ac:dyDescent="0.25">
      <c r="A650" s="16"/>
    </row>
    <row r="651" spans="1:1" ht="14.25" customHeight="1" x14ac:dyDescent="0.25">
      <c r="A651" s="16"/>
    </row>
    <row r="652" spans="1:1" ht="14.25" customHeight="1" x14ac:dyDescent="0.25">
      <c r="A652" s="16"/>
    </row>
    <row r="653" spans="1:1" ht="14.25" customHeight="1" x14ac:dyDescent="0.25">
      <c r="A653" s="16"/>
    </row>
    <row r="654" spans="1:1" ht="14.25" customHeight="1" x14ac:dyDescent="0.25">
      <c r="A654" s="16"/>
    </row>
    <row r="655" spans="1:1" ht="14.25" customHeight="1" x14ac:dyDescent="0.25">
      <c r="A655" s="16"/>
    </row>
    <row r="656" spans="1:1" ht="14.25" customHeight="1" x14ac:dyDescent="0.25">
      <c r="A656" s="16"/>
    </row>
    <row r="657" spans="1:1" ht="14.25" customHeight="1" x14ac:dyDescent="0.25">
      <c r="A657" s="16"/>
    </row>
    <row r="658" spans="1:1" ht="14.25" customHeight="1" x14ac:dyDescent="0.25">
      <c r="A658" s="16"/>
    </row>
    <row r="659" spans="1:1" ht="14.25" customHeight="1" x14ac:dyDescent="0.25">
      <c r="A659" s="16"/>
    </row>
    <row r="660" spans="1:1" ht="14.25" customHeight="1" x14ac:dyDescent="0.25">
      <c r="A660" s="16"/>
    </row>
    <row r="661" spans="1:1" ht="14.25" customHeight="1" x14ac:dyDescent="0.25"/>
    <row r="662" spans="1:1" ht="14.25" customHeight="1" x14ac:dyDescent="0.25"/>
    <row r="663" spans="1:1" ht="14.25" customHeight="1" x14ac:dyDescent="0.25"/>
    <row r="664" spans="1:1" ht="14.25" customHeight="1" x14ac:dyDescent="0.25"/>
    <row r="665" spans="1:1" ht="14.25" customHeight="1" x14ac:dyDescent="0.25"/>
    <row r="666" spans="1:1" ht="14.25" customHeight="1" x14ac:dyDescent="0.25"/>
    <row r="667" spans="1:1" ht="14.25" customHeight="1" x14ac:dyDescent="0.25"/>
    <row r="668" spans="1:1" ht="14.25" customHeight="1" x14ac:dyDescent="0.25"/>
    <row r="669" spans="1:1" ht="14.25" customHeight="1" x14ac:dyDescent="0.25"/>
    <row r="670" spans="1:1" ht="14.25" customHeight="1" x14ac:dyDescent="0.25"/>
    <row r="671" spans="1:1" ht="14.25" customHeight="1" x14ac:dyDescent="0.25"/>
    <row r="672" spans="1:1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  <row r="1019" ht="14.25" customHeight="1" x14ac:dyDescent="0.25"/>
    <row r="1020" ht="14.25" customHeight="1" x14ac:dyDescent="0.25"/>
    <row r="1021" ht="14.25" customHeight="1" x14ac:dyDescent="0.25"/>
    <row r="1022" ht="14.25" customHeight="1" x14ac:dyDescent="0.25"/>
    <row r="1023" ht="14.25" customHeight="1" x14ac:dyDescent="0.25"/>
    <row r="1024" ht="14.25" customHeight="1" x14ac:dyDescent="0.25"/>
    <row r="1025" ht="14.25" customHeight="1" x14ac:dyDescent="0.25"/>
    <row r="1026" ht="14.25" customHeight="1" x14ac:dyDescent="0.25"/>
    <row r="1027" ht="14.25" customHeight="1" x14ac:dyDescent="0.25"/>
    <row r="1028" ht="14.25" customHeight="1" x14ac:dyDescent="0.25"/>
    <row r="1029" ht="14.25" customHeight="1" x14ac:dyDescent="0.25"/>
    <row r="1030" ht="14.25" customHeight="1" x14ac:dyDescent="0.25"/>
    <row r="1031" ht="14.25" customHeight="1" x14ac:dyDescent="0.25"/>
    <row r="1032" ht="14.25" customHeight="1" x14ac:dyDescent="0.25"/>
    <row r="1033" ht="14.25" customHeight="1" x14ac:dyDescent="0.25"/>
    <row r="1034" ht="14.25" customHeight="1" x14ac:dyDescent="0.25"/>
    <row r="1035" ht="14.25" customHeight="1" x14ac:dyDescent="0.25"/>
    <row r="1036" ht="14.25" customHeight="1" x14ac:dyDescent="0.25"/>
    <row r="1037" ht="14.25" customHeight="1" x14ac:dyDescent="0.25"/>
  </sheetData>
  <mergeCells count="1">
    <mergeCell ref="A1:N1"/>
  </mergeCells>
  <phoneticPr fontId="7" type="noConversion"/>
  <hyperlinks>
    <hyperlink ref="H147" r:id="rId1" display="https://cnpj.biz/08178375000158" xr:uid="{82647608-9296-7E4B-B6A6-6DAAC18E304D}"/>
  </hyperlinks>
  <pageMargins left="0.511811024" right="0.511811024" top="0.78740157499999996" bottom="0.78740157499999996" header="0" footer="0"/>
  <pageSetup orientation="landscape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C6D2-0581-4BD9-A7C4-9F4ABB4BFD15}">
  <dimension ref="A1:G4"/>
  <sheetViews>
    <sheetView zoomScale="214" zoomScaleNormal="214" workbookViewId="0">
      <selection activeCell="A5" sqref="A5:XFD13"/>
    </sheetView>
  </sheetViews>
  <sheetFormatPr defaultColWidth="8.875" defaultRowHeight="14.25" x14ac:dyDescent="0.2"/>
  <cols>
    <col min="1" max="1" width="6.375" customWidth="1"/>
    <col min="2" max="2" width="10.625" customWidth="1"/>
    <col min="3" max="3" width="10.875" customWidth="1"/>
    <col min="4" max="4" width="9" bestFit="1" customWidth="1"/>
    <col min="6" max="6" width="11.125" bestFit="1" customWidth="1"/>
    <col min="7" max="7" width="10.125" bestFit="1" customWidth="1"/>
  </cols>
  <sheetData>
    <row r="1" spans="1:7" ht="15" x14ac:dyDescent="0.25">
      <c r="A1" s="231" t="s">
        <v>676</v>
      </c>
      <c r="B1" s="231"/>
      <c r="C1" s="231"/>
      <c r="D1" s="231"/>
    </row>
    <row r="2" spans="1:7" s="114" customFormat="1" ht="60" customHeight="1" x14ac:dyDescent="0.2">
      <c r="A2" s="140" t="s">
        <v>672</v>
      </c>
      <c r="B2" s="141" t="s">
        <v>307</v>
      </c>
      <c r="C2" s="141" t="s">
        <v>308</v>
      </c>
      <c r="D2" s="141" t="s">
        <v>674</v>
      </c>
    </row>
    <row r="3" spans="1:7" ht="15" x14ac:dyDescent="0.25">
      <c r="A3" s="142">
        <v>1</v>
      </c>
      <c r="B3" s="143">
        <v>42601</v>
      </c>
      <c r="C3" s="144" t="s">
        <v>675</v>
      </c>
      <c r="D3" s="212">
        <v>28149.08</v>
      </c>
    </row>
    <row r="4" spans="1:7" ht="15" x14ac:dyDescent="0.25">
      <c r="A4" s="138" t="s">
        <v>464</v>
      </c>
      <c r="B4" s="145"/>
      <c r="C4" s="145"/>
      <c r="D4" s="137">
        <f ca="1">SUM(D3:D4)</f>
        <v>28149.08</v>
      </c>
      <c r="G4" s="100"/>
    </row>
  </sheetData>
  <mergeCells count="1">
    <mergeCell ref="A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3A88-55D0-4BAA-911C-99FEC9B22A28}">
  <dimension ref="A1:C11"/>
  <sheetViews>
    <sheetView zoomScale="148" zoomScaleNormal="148" workbookViewId="0">
      <selection activeCell="A12" sqref="A12:XFD12"/>
    </sheetView>
  </sheetViews>
  <sheetFormatPr defaultRowHeight="14.25" x14ac:dyDescent="0.2"/>
  <cols>
    <col min="1" max="1" width="6.125" customWidth="1"/>
    <col min="2" max="2" width="11.375" customWidth="1"/>
    <col min="3" max="3" width="16.75" customWidth="1"/>
  </cols>
  <sheetData>
    <row r="1" spans="1:3" s="149" customFormat="1" ht="13.5" x14ac:dyDescent="0.25">
      <c r="A1" s="231" t="s">
        <v>677</v>
      </c>
      <c r="B1" s="231"/>
      <c r="C1" s="231"/>
    </row>
    <row r="2" spans="1:3" s="114" customFormat="1" ht="27" x14ac:dyDescent="0.2">
      <c r="A2" s="147" t="s">
        <v>103</v>
      </c>
      <c r="B2" s="148" t="s">
        <v>308</v>
      </c>
      <c r="C2" s="148" t="s">
        <v>650</v>
      </c>
    </row>
    <row r="3" spans="1:3" ht="15" x14ac:dyDescent="0.25">
      <c r="A3" s="132">
        <v>8</v>
      </c>
      <c r="B3" s="135">
        <v>45202</v>
      </c>
      <c r="C3" s="136">
        <v>28578.3</v>
      </c>
    </row>
    <row r="4" spans="1:3" ht="15" x14ac:dyDescent="0.25">
      <c r="A4" s="132">
        <v>13</v>
      </c>
      <c r="B4" s="135">
        <v>44957</v>
      </c>
      <c r="C4" s="133">
        <v>12577.32</v>
      </c>
    </row>
    <row r="5" spans="1:3" ht="15" x14ac:dyDescent="0.25">
      <c r="A5" s="130">
        <v>19</v>
      </c>
      <c r="B5" s="135">
        <v>45107</v>
      </c>
      <c r="C5" s="136">
        <v>30766.55</v>
      </c>
    </row>
    <row r="6" spans="1:3" ht="15" x14ac:dyDescent="0.25">
      <c r="A6" s="132">
        <v>22</v>
      </c>
      <c r="B6" s="135">
        <v>45148</v>
      </c>
      <c r="C6" s="136">
        <v>6425.46</v>
      </c>
    </row>
    <row r="7" spans="1:3" ht="15" x14ac:dyDescent="0.25">
      <c r="A7" s="130">
        <v>24</v>
      </c>
      <c r="B7" s="135">
        <v>45182</v>
      </c>
      <c r="C7" s="136">
        <v>7159.8</v>
      </c>
    </row>
    <row r="8" spans="1:3" s="48" customFormat="1" ht="13.5" x14ac:dyDescent="0.25">
      <c r="A8" s="130">
        <v>26</v>
      </c>
      <c r="B8" s="135">
        <v>45216</v>
      </c>
      <c r="C8" s="136">
        <v>8447.66</v>
      </c>
    </row>
    <row r="9" spans="1:3" ht="15" x14ac:dyDescent="0.25">
      <c r="A9" s="132">
        <v>28</v>
      </c>
      <c r="B9" s="135">
        <v>45250</v>
      </c>
      <c r="C9" s="136">
        <v>4563.46</v>
      </c>
    </row>
    <row r="10" spans="1:3" ht="15" x14ac:dyDescent="0.25">
      <c r="A10" s="132"/>
      <c r="B10" s="135">
        <v>45253</v>
      </c>
      <c r="C10" s="136">
        <v>6361.8</v>
      </c>
    </row>
    <row r="11" spans="1:3" ht="15" x14ac:dyDescent="0.25">
      <c r="A11" s="138" t="s">
        <v>464</v>
      </c>
      <c r="B11" s="135"/>
      <c r="C11" s="137">
        <f>SUM(C3:C10)</f>
        <v>104880.35000000002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O901"/>
  <sheetViews>
    <sheetView topLeftCell="H1" zoomScale="160" zoomScaleNormal="160" workbookViewId="0">
      <selection activeCell="N13" sqref="N13"/>
    </sheetView>
  </sheetViews>
  <sheetFormatPr defaultColWidth="12.625" defaultRowHeight="15" customHeight="1" x14ac:dyDescent="0.25"/>
  <cols>
    <col min="1" max="1" width="5.125" style="14" customWidth="1"/>
    <col min="2" max="2" width="43.125" style="14" bestFit="1" customWidth="1"/>
    <col min="3" max="3" width="13.375" style="14" bestFit="1" customWidth="1"/>
    <col min="4" max="4" width="7" style="14" bestFit="1" customWidth="1"/>
    <col min="5" max="5" width="8.5" style="14" bestFit="1" customWidth="1"/>
    <col min="6" max="6" width="4.625" style="14" bestFit="1" customWidth="1"/>
    <col min="7" max="7" width="18" style="16" bestFit="1" customWidth="1"/>
    <col min="8" max="8" width="51.625" style="14" bestFit="1" customWidth="1"/>
    <col min="9" max="9" width="28" style="14" bestFit="1" customWidth="1"/>
    <col min="10" max="10" width="13.75" style="14" bestFit="1" customWidth="1"/>
    <col min="11" max="11" width="12.875" style="14" bestFit="1" customWidth="1"/>
    <col min="12" max="12" width="12.125" style="14" customWidth="1"/>
    <col min="13" max="23" width="8.625" style="14" customWidth="1"/>
    <col min="24" max="16384" width="12.625" style="14"/>
  </cols>
  <sheetData>
    <row r="1" spans="1:13" ht="14.25" customHeight="1" x14ac:dyDescent="0.25">
      <c r="A1" s="229" t="s">
        <v>692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3" ht="14.25" customHeight="1" x14ac:dyDescent="0.25">
      <c r="A2" s="97" t="s">
        <v>103</v>
      </c>
      <c r="B2" s="97" t="s">
        <v>104</v>
      </c>
      <c r="C2" s="97" t="s">
        <v>105</v>
      </c>
      <c r="D2" s="97" t="s">
        <v>693</v>
      </c>
      <c r="E2" s="97" t="s">
        <v>106</v>
      </c>
      <c r="F2" s="97" t="s">
        <v>107</v>
      </c>
      <c r="G2" s="97" t="s">
        <v>108</v>
      </c>
      <c r="H2" s="159" t="s">
        <v>109</v>
      </c>
      <c r="I2" s="159" t="s">
        <v>110</v>
      </c>
      <c r="J2" s="159" t="s">
        <v>111</v>
      </c>
      <c r="K2" s="97" t="s">
        <v>112</v>
      </c>
      <c r="L2" s="97" t="s">
        <v>114</v>
      </c>
      <c r="M2" s="93"/>
    </row>
    <row r="3" spans="1:13" ht="13.5" x14ac:dyDescent="0.25">
      <c r="A3" s="161">
        <v>1</v>
      </c>
      <c r="B3" s="79" t="s">
        <v>400</v>
      </c>
      <c r="C3" s="160">
        <v>891251300497383</v>
      </c>
      <c r="D3" s="161">
        <v>5</v>
      </c>
      <c r="E3" s="161" t="s">
        <v>120</v>
      </c>
      <c r="F3" s="161">
        <v>2022</v>
      </c>
      <c r="G3" s="161" t="s">
        <v>403</v>
      </c>
      <c r="H3" s="47" t="s">
        <v>122</v>
      </c>
      <c r="I3" s="130" t="s">
        <v>384</v>
      </c>
      <c r="J3" s="163"/>
      <c r="K3" s="162" t="s">
        <v>123</v>
      </c>
      <c r="L3" s="164">
        <v>-66</v>
      </c>
    </row>
    <row r="4" spans="1:13" ht="13.5" hidden="1" x14ac:dyDescent="0.25">
      <c r="A4" s="161">
        <v>8</v>
      </c>
      <c r="B4" s="79" t="s">
        <v>124</v>
      </c>
      <c r="C4" s="160">
        <v>51001</v>
      </c>
      <c r="D4" s="161">
        <v>10</v>
      </c>
      <c r="E4" s="161" t="s">
        <v>120</v>
      </c>
      <c r="F4" s="161">
        <v>2022</v>
      </c>
      <c r="G4" s="146" t="s">
        <v>392</v>
      </c>
      <c r="H4" s="161" t="s">
        <v>125</v>
      </c>
      <c r="I4" s="47" t="s">
        <v>628</v>
      </c>
      <c r="J4" s="163"/>
      <c r="K4" s="162" t="s">
        <v>126</v>
      </c>
      <c r="L4" s="90">
        <v>-2263.3200000000002</v>
      </c>
    </row>
    <row r="5" spans="1:13" ht="13.5" x14ac:dyDescent="0.25">
      <c r="A5" s="161">
        <v>2</v>
      </c>
      <c r="B5" s="79" t="s">
        <v>603</v>
      </c>
      <c r="C5" s="160">
        <v>51601</v>
      </c>
      <c r="D5" s="161">
        <v>16</v>
      </c>
      <c r="E5" s="161" t="s">
        <v>120</v>
      </c>
      <c r="F5" s="161">
        <v>2022</v>
      </c>
      <c r="G5" s="161" t="s">
        <v>395</v>
      </c>
      <c r="H5" s="146" t="s">
        <v>127</v>
      </c>
      <c r="I5" s="47" t="s">
        <v>128</v>
      </c>
      <c r="J5" s="134"/>
      <c r="K5" s="162" t="s">
        <v>129</v>
      </c>
      <c r="L5" s="90">
        <v>-4084.88</v>
      </c>
    </row>
    <row r="6" spans="1:13" ht="13.5" x14ac:dyDescent="0.25">
      <c r="A6" s="161">
        <v>3</v>
      </c>
      <c r="B6" s="79" t="s">
        <v>404</v>
      </c>
      <c r="C6" s="165">
        <v>51602</v>
      </c>
      <c r="D6" s="161">
        <v>16</v>
      </c>
      <c r="E6" s="161" t="s">
        <v>120</v>
      </c>
      <c r="F6" s="161">
        <v>2022</v>
      </c>
      <c r="G6" s="161" t="s">
        <v>395</v>
      </c>
      <c r="H6" s="47" t="s">
        <v>130</v>
      </c>
      <c r="I6" s="47" t="s">
        <v>286</v>
      </c>
      <c r="J6" s="162"/>
      <c r="K6" s="162" t="s">
        <v>131</v>
      </c>
      <c r="L6" s="90">
        <v>-10000</v>
      </c>
    </row>
    <row r="7" spans="1:13" ht="13.5" x14ac:dyDescent="0.25">
      <c r="A7" s="146">
        <v>4</v>
      </c>
      <c r="B7" s="79" t="s">
        <v>458</v>
      </c>
      <c r="C7" s="160">
        <v>553655000030368</v>
      </c>
      <c r="D7" s="161">
        <v>24</v>
      </c>
      <c r="E7" s="161" t="s">
        <v>120</v>
      </c>
      <c r="F7" s="161">
        <v>2022</v>
      </c>
      <c r="G7" s="146" t="s">
        <v>397</v>
      </c>
      <c r="H7" s="47" t="s">
        <v>135</v>
      </c>
      <c r="I7" s="47" t="s">
        <v>405</v>
      </c>
      <c r="J7" s="163"/>
      <c r="K7" s="162" t="s">
        <v>136</v>
      </c>
      <c r="L7" s="90">
        <v>-5704.16</v>
      </c>
    </row>
    <row r="8" spans="1:13" ht="13.5" x14ac:dyDescent="0.25">
      <c r="A8" s="146">
        <v>5</v>
      </c>
      <c r="B8" s="79" t="s">
        <v>458</v>
      </c>
      <c r="C8" s="160">
        <v>554732000132604</v>
      </c>
      <c r="D8" s="161">
        <v>27</v>
      </c>
      <c r="E8" s="161" t="s">
        <v>120</v>
      </c>
      <c r="F8" s="161">
        <v>2022</v>
      </c>
      <c r="G8" s="161" t="s">
        <v>397</v>
      </c>
      <c r="H8" s="47" t="s">
        <v>137</v>
      </c>
      <c r="I8" s="47" t="s">
        <v>405</v>
      </c>
      <c r="J8" s="163"/>
      <c r="K8" s="162" t="s">
        <v>138</v>
      </c>
      <c r="L8" s="90">
        <v>-5704.16</v>
      </c>
    </row>
    <row r="9" spans="1:13" ht="13.5" x14ac:dyDescent="0.25">
      <c r="A9" s="146">
        <v>6</v>
      </c>
      <c r="B9" s="79" t="s">
        <v>406</v>
      </c>
      <c r="C9" s="160">
        <v>52701</v>
      </c>
      <c r="D9" s="161">
        <v>27</v>
      </c>
      <c r="E9" s="161" t="s">
        <v>120</v>
      </c>
      <c r="F9" s="161">
        <v>2022</v>
      </c>
      <c r="G9" s="161" t="s">
        <v>395</v>
      </c>
      <c r="H9" s="47" t="s">
        <v>139</v>
      </c>
      <c r="I9" s="47" t="s">
        <v>407</v>
      </c>
      <c r="J9" s="163"/>
      <c r="K9" s="162" t="s">
        <v>140</v>
      </c>
      <c r="L9" s="90">
        <v>-1260</v>
      </c>
    </row>
    <row r="10" spans="1:13" ht="13.5" x14ac:dyDescent="0.25">
      <c r="A10" s="146">
        <v>7</v>
      </c>
      <c r="B10" s="79" t="s">
        <v>615</v>
      </c>
      <c r="C10" s="160">
        <v>553653000042241</v>
      </c>
      <c r="D10" s="161">
        <v>1</v>
      </c>
      <c r="E10" s="161" t="s">
        <v>141</v>
      </c>
      <c r="F10" s="161">
        <v>2022</v>
      </c>
      <c r="G10" s="146" t="s">
        <v>397</v>
      </c>
      <c r="H10" s="47" t="s">
        <v>142</v>
      </c>
      <c r="I10" s="47" t="s">
        <v>408</v>
      </c>
      <c r="J10" s="163"/>
      <c r="K10" s="162" t="s">
        <v>143</v>
      </c>
      <c r="L10" s="90">
        <v>-4030.14</v>
      </c>
    </row>
    <row r="11" spans="1:13" ht="13.5" x14ac:dyDescent="0.25">
      <c r="A11" s="146">
        <v>8</v>
      </c>
      <c r="B11" s="79" t="s">
        <v>603</v>
      </c>
      <c r="C11" s="160">
        <v>60101</v>
      </c>
      <c r="D11" s="146">
        <v>1</v>
      </c>
      <c r="E11" s="161" t="s">
        <v>141</v>
      </c>
      <c r="F11" s="161">
        <v>2022</v>
      </c>
      <c r="G11" s="161" t="s">
        <v>395</v>
      </c>
      <c r="H11" s="47" t="s">
        <v>127</v>
      </c>
      <c r="I11" s="47" t="s">
        <v>128</v>
      </c>
      <c r="J11" s="163"/>
      <c r="K11" s="162" t="s">
        <v>129</v>
      </c>
      <c r="L11" s="90">
        <v>-2075.9299999999998</v>
      </c>
    </row>
    <row r="12" spans="1:13" ht="13.5" x14ac:dyDescent="0.25">
      <c r="A12" s="146">
        <v>9</v>
      </c>
      <c r="B12" s="79" t="s">
        <v>615</v>
      </c>
      <c r="C12" s="160">
        <v>60102</v>
      </c>
      <c r="D12" s="161">
        <v>1</v>
      </c>
      <c r="E12" s="161" t="s">
        <v>141</v>
      </c>
      <c r="F12" s="161">
        <v>2022</v>
      </c>
      <c r="G12" s="161" t="s">
        <v>395</v>
      </c>
      <c r="H12" s="47" t="s">
        <v>144</v>
      </c>
      <c r="I12" s="47" t="s">
        <v>409</v>
      </c>
      <c r="J12" s="163"/>
      <c r="K12" s="162" t="s">
        <v>145</v>
      </c>
      <c r="L12" s="90">
        <v>-1936.74</v>
      </c>
    </row>
    <row r="13" spans="1:13" ht="13.5" x14ac:dyDescent="0.25">
      <c r="A13" s="146">
        <v>10</v>
      </c>
      <c r="B13" s="79" t="s">
        <v>400</v>
      </c>
      <c r="C13" s="160">
        <v>861571202235966</v>
      </c>
      <c r="D13" s="161">
        <v>6</v>
      </c>
      <c r="E13" s="161" t="s">
        <v>141</v>
      </c>
      <c r="F13" s="161">
        <v>2022</v>
      </c>
      <c r="G13" s="161" t="s">
        <v>403</v>
      </c>
      <c r="H13" s="47" t="s">
        <v>122</v>
      </c>
      <c r="I13" s="47" t="s">
        <v>384</v>
      </c>
      <c r="J13" s="163"/>
      <c r="K13" s="162" t="s">
        <v>123</v>
      </c>
      <c r="L13" s="164">
        <v>-66</v>
      </c>
    </row>
    <row r="14" spans="1:13" ht="13.5" x14ac:dyDescent="0.25">
      <c r="A14" s="146">
        <v>11</v>
      </c>
      <c r="B14" s="79" t="s">
        <v>124</v>
      </c>
      <c r="C14" s="160">
        <v>60801</v>
      </c>
      <c r="D14" s="161">
        <v>8</v>
      </c>
      <c r="E14" s="161" t="s">
        <v>141</v>
      </c>
      <c r="F14" s="161">
        <v>2022</v>
      </c>
      <c r="G14" s="146" t="s">
        <v>392</v>
      </c>
      <c r="H14" s="47" t="s">
        <v>125</v>
      </c>
      <c r="I14" s="47" t="s">
        <v>466</v>
      </c>
      <c r="J14" s="163"/>
      <c r="K14" s="162" t="s">
        <v>126</v>
      </c>
      <c r="L14" s="164">
        <v>-875</v>
      </c>
    </row>
    <row r="15" spans="1:13" ht="13.5" hidden="1" x14ac:dyDescent="0.25">
      <c r="A15" s="146">
        <v>12</v>
      </c>
      <c r="B15" s="79" t="s">
        <v>124</v>
      </c>
      <c r="C15" s="160">
        <v>60802</v>
      </c>
      <c r="D15" s="161">
        <v>8</v>
      </c>
      <c r="E15" s="161" t="s">
        <v>141</v>
      </c>
      <c r="F15" s="161">
        <v>2022</v>
      </c>
      <c r="G15" s="161" t="s">
        <v>392</v>
      </c>
      <c r="H15" s="47" t="s">
        <v>125</v>
      </c>
      <c r="I15" s="47" t="s">
        <v>629</v>
      </c>
      <c r="J15" s="163"/>
      <c r="K15" s="162" t="s">
        <v>126</v>
      </c>
      <c r="L15" s="90">
        <v>-2263.3200000000002</v>
      </c>
    </row>
    <row r="16" spans="1:13" ht="13.5" hidden="1" x14ac:dyDescent="0.25">
      <c r="A16" s="161">
        <v>13</v>
      </c>
      <c r="B16" s="79" t="s">
        <v>124</v>
      </c>
      <c r="C16" s="160">
        <v>554439000039504</v>
      </c>
      <c r="D16" s="161">
        <v>14</v>
      </c>
      <c r="E16" s="161" t="s">
        <v>141</v>
      </c>
      <c r="F16" s="161">
        <v>2022</v>
      </c>
      <c r="G16" s="161" t="s">
        <v>412</v>
      </c>
      <c r="H16" s="146" t="s">
        <v>410</v>
      </c>
      <c r="I16" s="47" t="s">
        <v>411</v>
      </c>
      <c r="J16" s="163"/>
      <c r="K16" s="166" t="s">
        <v>623</v>
      </c>
      <c r="L16" s="167">
        <v>-4500</v>
      </c>
    </row>
    <row r="17" spans="1:12" ht="13.5" x14ac:dyDescent="0.25">
      <c r="A17" s="161">
        <v>14</v>
      </c>
      <c r="B17" s="79" t="s">
        <v>124</v>
      </c>
      <c r="C17" s="160">
        <v>554439000039504</v>
      </c>
      <c r="D17" s="161">
        <v>14</v>
      </c>
      <c r="E17" s="161" t="s">
        <v>141</v>
      </c>
      <c r="F17" s="161">
        <v>2022</v>
      </c>
      <c r="G17" s="161" t="s">
        <v>412</v>
      </c>
      <c r="H17" s="146" t="s">
        <v>410</v>
      </c>
      <c r="I17" s="47" t="s">
        <v>445</v>
      </c>
      <c r="J17" s="163"/>
      <c r="K17" s="166" t="s">
        <v>623</v>
      </c>
      <c r="L17" s="90">
        <v>-2597.62</v>
      </c>
    </row>
    <row r="18" spans="1:12" ht="13.5" x14ac:dyDescent="0.25">
      <c r="A18" s="161">
        <v>15</v>
      </c>
      <c r="B18" s="79" t="s">
        <v>124</v>
      </c>
      <c r="C18" s="160">
        <v>554439000039504</v>
      </c>
      <c r="D18" s="161">
        <v>14</v>
      </c>
      <c r="E18" s="161" t="s">
        <v>141</v>
      </c>
      <c r="F18" s="161">
        <v>2022</v>
      </c>
      <c r="G18" s="161" t="s">
        <v>412</v>
      </c>
      <c r="H18" s="146" t="s">
        <v>410</v>
      </c>
      <c r="I18" s="47" t="s">
        <v>444</v>
      </c>
      <c r="J18" s="163"/>
      <c r="K18" s="166" t="s">
        <v>623</v>
      </c>
      <c r="L18" s="90">
        <v>-2274.1799999999998</v>
      </c>
    </row>
    <row r="19" spans="1:12" ht="13.5" x14ac:dyDescent="0.25">
      <c r="A19" s="161">
        <v>17</v>
      </c>
      <c r="B19" s="79" t="s">
        <v>406</v>
      </c>
      <c r="C19" s="160">
        <v>553653000036745</v>
      </c>
      <c r="D19" s="161">
        <v>1</v>
      </c>
      <c r="E19" s="161" t="s">
        <v>146</v>
      </c>
      <c r="F19" s="161">
        <v>2022</v>
      </c>
      <c r="G19" s="161" t="s">
        <v>397</v>
      </c>
      <c r="H19" s="47" t="s">
        <v>147</v>
      </c>
      <c r="I19" s="146" t="s">
        <v>413</v>
      </c>
      <c r="J19" s="134"/>
      <c r="K19" s="162" t="s">
        <v>148</v>
      </c>
      <c r="L19" s="164">
        <v>-756</v>
      </c>
    </row>
    <row r="20" spans="1:12" ht="13.5" x14ac:dyDescent="0.25">
      <c r="A20" s="161">
        <v>18</v>
      </c>
      <c r="B20" s="79" t="s">
        <v>615</v>
      </c>
      <c r="C20" s="160">
        <v>553653000042241</v>
      </c>
      <c r="D20" s="161">
        <v>1</v>
      </c>
      <c r="E20" s="161" t="s">
        <v>146</v>
      </c>
      <c r="F20" s="161">
        <v>2022</v>
      </c>
      <c r="G20" s="161" t="s">
        <v>397</v>
      </c>
      <c r="H20" s="47" t="s">
        <v>142</v>
      </c>
      <c r="I20" s="47" t="s">
        <v>408</v>
      </c>
      <c r="J20" s="163"/>
      <c r="K20" s="162" t="s">
        <v>143</v>
      </c>
      <c r="L20" s="90">
        <v>-5218.16</v>
      </c>
    </row>
    <row r="21" spans="1:12" ht="13.5" x14ac:dyDescent="0.25">
      <c r="A21" s="161">
        <v>19</v>
      </c>
      <c r="B21" s="79" t="s">
        <v>615</v>
      </c>
      <c r="C21" s="160">
        <v>70101</v>
      </c>
      <c r="D21" s="161">
        <v>1</v>
      </c>
      <c r="E21" s="161" t="s">
        <v>146</v>
      </c>
      <c r="F21" s="161">
        <v>2022</v>
      </c>
      <c r="G21" s="161" t="s">
        <v>395</v>
      </c>
      <c r="H21" s="47" t="s">
        <v>144</v>
      </c>
      <c r="I21" s="47" t="s">
        <v>409</v>
      </c>
      <c r="J21" s="163"/>
      <c r="K21" s="162" t="s">
        <v>145</v>
      </c>
      <c r="L21" s="90">
        <v>-2615.6</v>
      </c>
    </row>
    <row r="22" spans="1:12" ht="13.5" x14ac:dyDescent="0.25">
      <c r="A22" s="161">
        <v>20</v>
      </c>
      <c r="B22" s="79" t="s">
        <v>603</v>
      </c>
      <c r="C22" s="160">
        <v>70102</v>
      </c>
      <c r="D22" s="161">
        <v>1</v>
      </c>
      <c r="E22" s="161" t="s">
        <v>146</v>
      </c>
      <c r="F22" s="161">
        <v>2022</v>
      </c>
      <c r="G22" s="161" t="s">
        <v>395</v>
      </c>
      <c r="H22" s="47" t="s">
        <v>127</v>
      </c>
      <c r="I22" s="47" t="s">
        <v>128</v>
      </c>
      <c r="J22" s="163"/>
      <c r="K22" s="162" t="s">
        <v>129</v>
      </c>
      <c r="L22" s="90">
        <v>-2200.9299999999998</v>
      </c>
    </row>
    <row r="23" spans="1:12" ht="13.5" x14ac:dyDescent="0.25">
      <c r="A23" s="161">
        <v>21</v>
      </c>
      <c r="B23" s="79" t="s">
        <v>400</v>
      </c>
      <c r="C23" s="160">
        <v>801871300069845</v>
      </c>
      <c r="D23" s="161">
        <v>6</v>
      </c>
      <c r="E23" s="161" t="s">
        <v>146</v>
      </c>
      <c r="F23" s="161">
        <v>2022</v>
      </c>
      <c r="G23" s="161" t="s">
        <v>403</v>
      </c>
      <c r="H23" s="47" t="s">
        <v>122</v>
      </c>
      <c r="I23" s="47" t="s">
        <v>384</v>
      </c>
      <c r="J23" s="163"/>
      <c r="K23" s="162" t="s">
        <v>123</v>
      </c>
      <c r="L23" s="164">
        <v>-66</v>
      </c>
    </row>
    <row r="24" spans="1:12" ht="13.5" x14ac:dyDescent="0.25">
      <c r="A24" s="161">
        <v>23</v>
      </c>
      <c r="B24" s="79" t="s">
        <v>458</v>
      </c>
      <c r="C24" s="160">
        <v>553653000026023</v>
      </c>
      <c r="D24" s="161">
        <v>7</v>
      </c>
      <c r="E24" s="161" t="s">
        <v>146</v>
      </c>
      <c r="F24" s="161">
        <v>2022</v>
      </c>
      <c r="G24" s="161" t="s">
        <v>397</v>
      </c>
      <c r="H24" s="47" t="s">
        <v>149</v>
      </c>
      <c r="I24" s="47" t="s">
        <v>405</v>
      </c>
      <c r="J24" s="163"/>
      <c r="K24" s="162" t="s">
        <v>150</v>
      </c>
      <c r="L24" s="90">
        <v>-5704.16</v>
      </c>
    </row>
    <row r="25" spans="1:12" ht="13.5" x14ac:dyDescent="0.25">
      <c r="A25" s="146">
        <v>22</v>
      </c>
      <c r="B25" s="79" t="s">
        <v>124</v>
      </c>
      <c r="C25" s="160">
        <v>70801</v>
      </c>
      <c r="D25" s="161">
        <v>8</v>
      </c>
      <c r="E25" s="146" t="s">
        <v>146</v>
      </c>
      <c r="F25" s="161">
        <v>2022</v>
      </c>
      <c r="G25" s="146" t="s">
        <v>392</v>
      </c>
      <c r="H25" s="47" t="s">
        <v>125</v>
      </c>
      <c r="I25" s="47" t="s">
        <v>446</v>
      </c>
      <c r="J25" s="163"/>
      <c r="K25" s="162" t="s">
        <v>126</v>
      </c>
      <c r="L25" s="164">
        <v>-506.5</v>
      </c>
    </row>
    <row r="26" spans="1:12" ht="13.5" hidden="1" x14ac:dyDescent="0.25">
      <c r="A26" s="146">
        <v>23</v>
      </c>
      <c r="B26" s="79" t="s">
        <v>124</v>
      </c>
      <c r="C26" s="160">
        <v>70802</v>
      </c>
      <c r="D26" s="161">
        <v>8</v>
      </c>
      <c r="E26" s="161" t="s">
        <v>146</v>
      </c>
      <c r="F26" s="161">
        <v>2022</v>
      </c>
      <c r="G26" s="161" t="s">
        <v>392</v>
      </c>
      <c r="H26" s="47" t="s">
        <v>125</v>
      </c>
      <c r="I26" s="47" t="s">
        <v>634</v>
      </c>
      <c r="J26" s="163"/>
      <c r="K26" s="162" t="s">
        <v>126</v>
      </c>
      <c r="L26" s="90">
        <v>-2123.3200000000002</v>
      </c>
    </row>
    <row r="27" spans="1:12" ht="13.5" x14ac:dyDescent="0.25">
      <c r="A27" s="146">
        <v>24</v>
      </c>
      <c r="B27" s="79" t="s">
        <v>124</v>
      </c>
      <c r="C27" s="160">
        <v>554439000039504</v>
      </c>
      <c r="D27" s="161">
        <v>19</v>
      </c>
      <c r="E27" s="161" t="s">
        <v>146</v>
      </c>
      <c r="F27" s="161">
        <v>2022</v>
      </c>
      <c r="G27" s="161" t="s">
        <v>412</v>
      </c>
      <c r="H27" s="146" t="s">
        <v>410</v>
      </c>
      <c r="I27" s="47" t="s">
        <v>447</v>
      </c>
      <c r="J27" s="163"/>
      <c r="K27" s="166" t="s">
        <v>623</v>
      </c>
      <c r="L27" s="90">
        <v>-1114.3</v>
      </c>
    </row>
    <row r="28" spans="1:12" ht="13.5" hidden="1" x14ac:dyDescent="0.25">
      <c r="A28" s="161">
        <v>25</v>
      </c>
      <c r="B28" s="79" t="s">
        <v>124</v>
      </c>
      <c r="C28" s="160">
        <v>554439000039504</v>
      </c>
      <c r="D28" s="161">
        <v>19</v>
      </c>
      <c r="E28" s="161" t="s">
        <v>146</v>
      </c>
      <c r="F28" s="161">
        <v>2022</v>
      </c>
      <c r="G28" s="161" t="s">
        <v>412</v>
      </c>
      <c r="H28" s="146" t="s">
        <v>410</v>
      </c>
      <c r="I28" s="47" t="s">
        <v>414</v>
      </c>
      <c r="J28" s="163"/>
      <c r="K28" s="166" t="s">
        <v>623</v>
      </c>
      <c r="L28" s="90">
        <v>-2026</v>
      </c>
    </row>
    <row r="29" spans="1:12" ht="13.5" x14ac:dyDescent="0.25">
      <c r="A29" s="161">
        <v>26</v>
      </c>
      <c r="B29" s="79" t="s">
        <v>124</v>
      </c>
      <c r="C29" s="160">
        <v>71901</v>
      </c>
      <c r="D29" s="146">
        <v>19</v>
      </c>
      <c r="E29" s="161" t="s">
        <v>146</v>
      </c>
      <c r="F29" s="161">
        <v>2022</v>
      </c>
      <c r="G29" s="161" t="s">
        <v>412</v>
      </c>
      <c r="H29" s="146" t="s">
        <v>410</v>
      </c>
      <c r="I29" s="47" t="s">
        <v>448</v>
      </c>
      <c r="J29" s="163"/>
      <c r="K29" s="166" t="s">
        <v>623</v>
      </c>
      <c r="L29" s="168">
        <v>-466.39</v>
      </c>
    </row>
    <row r="30" spans="1:12" ht="13.5" x14ac:dyDescent="0.25">
      <c r="A30" s="161">
        <v>27</v>
      </c>
      <c r="B30" s="79" t="s">
        <v>124</v>
      </c>
      <c r="C30" s="160">
        <v>72901</v>
      </c>
      <c r="D30" s="161">
        <v>29</v>
      </c>
      <c r="E30" s="161" t="s">
        <v>146</v>
      </c>
      <c r="F30" s="161">
        <v>2022</v>
      </c>
      <c r="G30" s="146" t="s">
        <v>392</v>
      </c>
      <c r="H30" s="47" t="s">
        <v>125</v>
      </c>
      <c r="I30" s="47" t="s">
        <v>467</v>
      </c>
      <c r="J30" s="163"/>
      <c r="K30" s="162" t="s">
        <v>126</v>
      </c>
      <c r="L30" s="164">
        <v>-969</v>
      </c>
    </row>
    <row r="31" spans="1:12" ht="13.5" x14ac:dyDescent="0.25">
      <c r="A31" s="146">
        <v>28</v>
      </c>
      <c r="B31" s="79" t="s">
        <v>406</v>
      </c>
      <c r="C31" s="160">
        <v>553653000036745</v>
      </c>
      <c r="D31" s="161">
        <v>1</v>
      </c>
      <c r="E31" s="161" t="s">
        <v>151</v>
      </c>
      <c r="F31" s="161">
        <v>2022</v>
      </c>
      <c r="G31" s="161" t="s">
        <v>397</v>
      </c>
      <c r="H31" s="47" t="s">
        <v>147</v>
      </c>
      <c r="I31" s="47" t="s">
        <v>413</v>
      </c>
      <c r="J31" s="163"/>
      <c r="K31" s="162" t="s">
        <v>148</v>
      </c>
      <c r="L31" s="90">
        <v>-2016</v>
      </c>
    </row>
    <row r="32" spans="1:12" ht="13.5" x14ac:dyDescent="0.25">
      <c r="A32" s="146">
        <v>29</v>
      </c>
      <c r="B32" s="79" t="s">
        <v>615</v>
      </c>
      <c r="C32" s="160">
        <v>553653000042241</v>
      </c>
      <c r="D32" s="161">
        <v>1</v>
      </c>
      <c r="E32" s="161" t="s">
        <v>151</v>
      </c>
      <c r="F32" s="161">
        <v>2022</v>
      </c>
      <c r="G32" s="161" t="s">
        <v>397</v>
      </c>
      <c r="H32" s="47" t="s">
        <v>142</v>
      </c>
      <c r="I32" s="47" t="s">
        <v>408</v>
      </c>
      <c r="J32" s="163"/>
      <c r="K32" s="162" t="s">
        <v>143</v>
      </c>
      <c r="L32" s="90">
        <v>-4030.14</v>
      </c>
    </row>
    <row r="33" spans="1:12" ht="13.5" x14ac:dyDescent="0.25">
      <c r="A33" s="146">
        <v>30</v>
      </c>
      <c r="B33" s="79" t="s">
        <v>603</v>
      </c>
      <c r="C33" s="160">
        <v>80101</v>
      </c>
      <c r="D33" s="161">
        <v>1</v>
      </c>
      <c r="E33" s="161" t="s">
        <v>151</v>
      </c>
      <c r="F33" s="161">
        <v>2022</v>
      </c>
      <c r="G33" s="161" t="s">
        <v>395</v>
      </c>
      <c r="H33" s="47" t="s">
        <v>127</v>
      </c>
      <c r="I33" s="47" t="s">
        <v>128</v>
      </c>
      <c r="J33" s="163"/>
      <c r="K33" s="162" t="s">
        <v>129</v>
      </c>
      <c r="L33" s="169">
        <v>-2200.92</v>
      </c>
    </row>
    <row r="34" spans="1:12" ht="13.5" x14ac:dyDescent="0.25">
      <c r="A34" s="146">
        <v>31</v>
      </c>
      <c r="B34" s="79" t="s">
        <v>615</v>
      </c>
      <c r="C34" s="160">
        <v>80102</v>
      </c>
      <c r="D34" s="161">
        <v>1</v>
      </c>
      <c r="E34" s="161" t="s">
        <v>151</v>
      </c>
      <c r="F34" s="161">
        <v>2022</v>
      </c>
      <c r="G34" s="161" t="s">
        <v>395</v>
      </c>
      <c r="H34" s="47" t="s">
        <v>144</v>
      </c>
      <c r="I34" s="47" t="s">
        <v>409</v>
      </c>
      <c r="J34" s="163"/>
      <c r="K34" s="162" t="s">
        <v>145</v>
      </c>
      <c r="L34" s="169">
        <v>-1936.74</v>
      </c>
    </row>
    <row r="35" spans="1:12" ht="13.5" hidden="1" x14ac:dyDescent="0.25">
      <c r="A35" s="161">
        <v>32</v>
      </c>
      <c r="B35" s="79" t="s">
        <v>124</v>
      </c>
      <c r="C35" s="160">
        <v>80201</v>
      </c>
      <c r="D35" s="146">
        <v>2</v>
      </c>
      <c r="E35" s="146" t="s">
        <v>151</v>
      </c>
      <c r="F35" s="161">
        <v>2022</v>
      </c>
      <c r="G35" s="146" t="s">
        <v>392</v>
      </c>
      <c r="H35" s="47" t="s">
        <v>125</v>
      </c>
      <c r="I35" s="47" t="s">
        <v>630</v>
      </c>
      <c r="J35" s="163"/>
      <c r="K35" s="162" t="s">
        <v>126</v>
      </c>
      <c r="L35" s="169">
        <v>-2123.3200000000002</v>
      </c>
    </row>
    <row r="36" spans="1:12" ht="13.5" x14ac:dyDescent="0.25">
      <c r="A36" s="161">
        <v>33</v>
      </c>
      <c r="B36" s="79" t="s">
        <v>400</v>
      </c>
      <c r="C36" s="160">
        <v>882171300026834</v>
      </c>
      <c r="D36" s="161">
        <v>5</v>
      </c>
      <c r="E36" s="161" t="s">
        <v>151</v>
      </c>
      <c r="F36" s="161">
        <v>2022</v>
      </c>
      <c r="G36" s="161" t="s">
        <v>403</v>
      </c>
      <c r="H36" s="47" t="s">
        <v>122</v>
      </c>
      <c r="I36" s="47" t="s">
        <v>384</v>
      </c>
      <c r="J36" s="163"/>
      <c r="K36" s="162" t="s">
        <v>123</v>
      </c>
      <c r="L36" s="181">
        <v>-66</v>
      </c>
    </row>
    <row r="37" spans="1:12" ht="13.5" x14ac:dyDescent="0.25">
      <c r="A37" s="161">
        <v>34</v>
      </c>
      <c r="B37" s="79" t="s">
        <v>124</v>
      </c>
      <c r="C37" s="160">
        <v>81801</v>
      </c>
      <c r="D37" s="161">
        <v>18</v>
      </c>
      <c r="E37" s="161" t="s">
        <v>151</v>
      </c>
      <c r="F37" s="161">
        <v>2022</v>
      </c>
      <c r="G37" s="146" t="s">
        <v>412</v>
      </c>
      <c r="H37" s="146" t="s">
        <v>410</v>
      </c>
      <c r="I37" s="47" t="s">
        <v>450</v>
      </c>
      <c r="J37" s="163"/>
      <c r="K37" s="166" t="s">
        <v>623</v>
      </c>
      <c r="L37" s="169">
        <v>-2130.9699999999998</v>
      </c>
    </row>
    <row r="38" spans="1:12" ht="13.5" x14ac:dyDescent="0.25">
      <c r="A38" s="161">
        <v>35</v>
      </c>
      <c r="B38" s="79" t="s">
        <v>124</v>
      </c>
      <c r="C38" s="160">
        <v>81802</v>
      </c>
      <c r="D38" s="161">
        <v>18</v>
      </c>
      <c r="E38" s="161" t="s">
        <v>151</v>
      </c>
      <c r="F38" s="161">
        <v>2022</v>
      </c>
      <c r="G38" s="161" t="s">
        <v>412</v>
      </c>
      <c r="H38" s="146" t="s">
        <v>410</v>
      </c>
      <c r="I38" s="47" t="s">
        <v>449</v>
      </c>
      <c r="J38" s="163"/>
      <c r="K38" s="166" t="s">
        <v>623</v>
      </c>
      <c r="L38" s="169">
        <v>-2285.1799999999998</v>
      </c>
    </row>
    <row r="39" spans="1:12" ht="13.5" hidden="1" x14ac:dyDescent="0.25">
      <c r="A39" s="161">
        <v>36</v>
      </c>
      <c r="B39" s="79" t="s">
        <v>124</v>
      </c>
      <c r="C39" s="160">
        <v>81802</v>
      </c>
      <c r="D39" s="161">
        <v>18</v>
      </c>
      <c r="E39" s="161" t="s">
        <v>151</v>
      </c>
      <c r="F39" s="161">
        <v>2022</v>
      </c>
      <c r="G39" s="161" t="s">
        <v>412</v>
      </c>
      <c r="H39" s="47" t="s">
        <v>410</v>
      </c>
      <c r="I39" s="47" t="s">
        <v>415</v>
      </c>
      <c r="J39" s="163"/>
      <c r="K39" s="166" t="s">
        <v>623</v>
      </c>
      <c r="L39" s="169">
        <v>-4376</v>
      </c>
    </row>
    <row r="40" spans="1:12" ht="13.5" x14ac:dyDescent="0.25">
      <c r="A40" s="161">
        <v>37</v>
      </c>
      <c r="B40" s="79" t="s">
        <v>400</v>
      </c>
      <c r="C40" s="160">
        <v>812380700015220</v>
      </c>
      <c r="D40" s="161">
        <v>26</v>
      </c>
      <c r="E40" s="161" t="s">
        <v>151</v>
      </c>
      <c r="F40" s="161">
        <v>2022</v>
      </c>
      <c r="G40" s="161" t="s">
        <v>403</v>
      </c>
      <c r="H40" s="47" t="s">
        <v>122</v>
      </c>
      <c r="I40" s="47" t="s">
        <v>384</v>
      </c>
      <c r="J40" s="163"/>
      <c r="K40" s="162" t="s">
        <v>123</v>
      </c>
      <c r="L40" s="204">
        <v>-56</v>
      </c>
    </row>
    <row r="41" spans="1:12" ht="13.5" x14ac:dyDescent="0.25">
      <c r="A41" s="161">
        <v>38</v>
      </c>
      <c r="B41" s="79" t="s">
        <v>615</v>
      </c>
      <c r="C41" s="160">
        <v>553653000042241</v>
      </c>
      <c r="D41" s="161">
        <v>1</v>
      </c>
      <c r="E41" s="161" t="s">
        <v>154</v>
      </c>
      <c r="F41" s="161">
        <v>2022</v>
      </c>
      <c r="G41" s="161" t="s">
        <v>397</v>
      </c>
      <c r="H41" s="47" t="s">
        <v>142</v>
      </c>
      <c r="I41" s="47" t="s">
        <v>408</v>
      </c>
      <c r="J41" s="163"/>
      <c r="K41" s="162" t="s">
        <v>143</v>
      </c>
      <c r="L41" s="90">
        <v>-4030.14</v>
      </c>
    </row>
    <row r="42" spans="1:12" ht="13.5" x14ac:dyDescent="0.25">
      <c r="A42" s="161">
        <v>39</v>
      </c>
      <c r="B42" s="79" t="s">
        <v>615</v>
      </c>
      <c r="C42" s="160">
        <v>90101</v>
      </c>
      <c r="D42" s="161">
        <v>1</v>
      </c>
      <c r="E42" s="161" t="s">
        <v>154</v>
      </c>
      <c r="F42" s="161">
        <v>2022</v>
      </c>
      <c r="G42" s="161" t="s">
        <v>395</v>
      </c>
      <c r="H42" s="47" t="s">
        <v>144</v>
      </c>
      <c r="I42" s="47" t="s">
        <v>409</v>
      </c>
      <c r="J42" s="163"/>
      <c r="K42" s="162" t="s">
        <v>145</v>
      </c>
      <c r="L42" s="90">
        <v>-1936.74</v>
      </c>
    </row>
    <row r="43" spans="1:12" ht="13.5" x14ac:dyDescent="0.25">
      <c r="A43" s="146">
        <v>39</v>
      </c>
      <c r="B43" s="79" t="s">
        <v>458</v>
      </c>
      <c r="C43" s="160">
        <v>551882000762037</v>
      </c>
      <c r="D43" s="161">
        <v>2</v>
      </c>
      <c r="E43" s="161" t="s">
        <v>154</v>
      </c>
      <c r="F43" s="161">
        <v>2022</v>
      </c>
      <c r="G43" s="170" t="s">
        <v>397</v>
      </c>
      <c r="H43" s="47" t="s">
        <v>155</v>
      </c>
      <c r="I43" s="47" t="s">
        <v>405</v>
      </c>
      <c r="J43" s="163"/>
      <c r="K43" s="162" t="s">
        <v>156</v>
      </c>
      <c r="L43" s="90">
        <v>-5704.16</v>
      </c>
    </row>
    <row r="44" spans="1:12" ht="13.5" x14ac:dyDescent="0.25">
      <c r="A44" s="146">
        <v>40</v>
      </c>
      <c r="B44" s="79" t="s">
        <v>458</v>
      </c>
      <c r="C44" s="160">
        <v>553473000008244</v>
      </c>
      <c r="D44" s="161">
        <v>2</v>
      </c>
      <c r="E44" s="161" t="s">
        <v>154</v>
      </c>
      <c r="F44" s="161">
        <v>2022</v>
      </c>
      <c r="G44" s="170" t="s">
        <v>397</v>
      </c>
      <c r="H44" s="47" t="s">
        <v>157</v>
      </c>
      <c r="I44" s="47" t="s">
        <v>405</v>
      </c>
      <c r="J44" s="163"/>
      <c r="K44" s="162" t="s">
        <v>158</v>
      </c>
      <c r="L44" s="90">
        <v>-3180.8</v>
      </c>
    </row>
    <row r="45" spans="1:12" ht="13.5" x14ac:dyDescent="0.25">
      <c r="A45" s="146">
        <v>41</v>
      </c>
      <c r="B45" s="79" t="s">
        <v>603</v>
      </c>
      <c r="C45" s="160">
        <v>90201</v>
      </c>
      <c r="D45" s="161">
        <v>2</v>
      </c>
      <c r="E45" s="161" t="s">
        <v>154</v>
      </c>
      <c r="F45" s="161">
        <v>2022</v>
      </c>
      <c r="G45" s="161" t="s">
        <v>395</v>
      </c>
      <c r="H45" s="47" t="s">
        <v>127</v>
      </c>
      <c r="I45" s="47" t="s">
        <v>128</v>
      </c>
      <c r="J45" s="163"/>
      <c r="K45" s="162" t="s">
        <v>129</v>
      </c>
      <c r="L45" s="90">
        <v>-2200.92</v>
      </c>
    </row>
    <row r="46" spans="1:12" ht="13.5" x14ac:dyDescent="0.25">
      <c r="A46" s="146">
        <v>42</v>
      </c>
      <c r="B46" s="79" t="s">
        <v>400</v>
      </c>
      <c r="C46" s="160">
        <v>852481201591731</v>
      </c>
      <c r="D46" s="161">
        <v>5</v>
      </c>
      <c r="E46" s="161" t="s">
        <v>154</v>
      </c>
      <c r="F46" s="161">
        <v>2022</v>
      </c>
      <c r="G46" s="146" t="s">
        <v>403</v>
      </c>
      <c r="H46" s="47" t="s">
        <v>122</v>
      </c>
      <c r="I46" s="47" t="s">
        <v>384</v>
      </c>
      <c r="J46" s="163"/>
      <c r="K46" s="162" t="s">
        <v>123</v>
      </c>
      <c r="L46" s="164">
        <v>-66</v>
      </c>
    </row>
    <row r="47" spans="1:12" ht="13.5" hidden="1" x14ac:dyDescent="0.25">
      <c r="A47" s="161">
        <v>43</v>
      </c>
      <c r="B47" s="79" t="s">
        <v>124</v>
      </c>
      <c r="C47" s="160">
        <v>90901</v>
      </c>
      <c r="D47" s="161">
        <v>9</v>
      </c>
      <c r="E47" s="161" t="s">
        <v>154</v>
      </c>
      <c r="F47" s="161">
        <v>2022</v>
      </c>
      <c r="G47" s="161" t="s">
        <v>392</v>
      </c>
      <c r="H47" s="47" t="s">
        <v>125</v>
      </c>
      <c r="I47" s="47" t="s">
        <v>631</v>
      </c>
      <c r="J47" s="163"/>
      <c r="K47" s="162" t="s">
        <v>126</v>
      </c>
      <c r="L47" s="90">
        <v>-2123.3200000000002</v>
      </c>
    </row>
    <row r="48" spans="1:12" ht="13.5" x14ac:dyDescent="0.25">
      <c r="A48" s="161">
        <v>44</v>
      </c>
      <c r="B48" s="79" t="s">
        <v>124</v>
      </c>
      <c r="C48" s="160">
        <v>90902</v>
      </c>
      <c r="D48" s="161">
        <v>9</v>
      </c>
      <c r="E48" s="161" t="s">
        <v>154</v>
      </c>
      <c r="F48" s="161">
        <v>2022</v>
      </c>
      <c r="G48" s="161" t="s">
        <v>392</v>
      </c>
      <c r="H48" s="47" t="s">
        <v>125</v>
      </c>
      <c r="I48" s="47" t="s">
        <v>452</v>
      </c>
      <c r="J48" s="163"/>
      <c r="K48" s="162" t="s">
        <v>126</v>
      </c>
      <c r="L48" s="164">
        <v>-501.5</v>
      </c>
    </row>
    <row r="49" spans="1:12" ht="13.5" x14ac:dyDescent="0.25">
      <c r="A49" s="161">
        <v>45</v>
      </c>
      <c r="B49" s="79" t="s">
        <v>465</v>
      </c>
      <c r="C49" s="160">
        <v>91401</v>
      </c>
      <c r="D49" s="161">
        <v>14</v>
      </c>
      <c r="E49" s="161" t="s">
        <v>154</v>
      </c>
      <c r="F49" s="161">
        <v>2022</v>
      </c>
      <c r="G49" s="161" t="s">
        <v>395</v>
      </c>
      <c r="H49" s="47" t="s">
        <v>160</v>
      </c>
      <c r="I49" s="47" t="s">
        <v>286</v>
      </c>
      <c r="J49" s="163"/>
      <c r="K49" s="162" t="s">
        <v>161</v>
      </c>
      <c r="L49" s="90">
        <v>-4650</v>
      </c>
    </row>
    <row r="50" spans="1:12" ht="13.5" x14ac:dyDescent="0.25">
      <c r="A50" s="161">
        <v>46</v>
      </c>
      <c r="B50" s="79" t="s">
        <v>458</v>
      </c>
      <c r="C50" s="160">
        <v>554732000025525</v>
      </c>
      <c r="D50" s="161">
        <v>20</v>
      </c>
      <c r="E50" s="161" t="s">
        <v>154</v>
      </c>
      <c r="F50" s="161">
        <v>2022</v>
      </c>
      <c r="G50" s="161" t="s">
        <v>397</v>
      </c>
      <c r="H50" s="47" t="s">
        <v>162</v>
      </c>
      <c r="I50" s="47" t="s">
        <v>405</v>
      </c>
      <c r="J50" s="163"/>
      <c r="K50" s="162" t="s">
        <v>163</v>
      </c>
      <c r="L50" s="90">
        <v>-5704.16</v>
      </c>
    </row>
    <row r="51" spans="1:12" ht="13.5" x14ac:dyDescent="0.25">
      <c r="A51" s="161">
        <v>47</v>
      </c>
      <c r="B51" s="79" t="s">
        <v>124</v>
      </c>
      <c r="C51" s="160">
        <v>92001</v>
      </c>
      <c r="D51" s="161">
        <v>20</v>
      </c>
      <c r="E51" s="161" t="s">
        <v>154</v>
      </c>
      <c r="F51" s="161">
        <v>2022</v>
      </c>
      <c r="G51" s="161" t="s">
        <v>412</v>
      </c>
      <c r="H51" s="146" t="s">
        <v>410</v>
      </c>
      <c r="I51" s="47" t="s">
        <v>418</v>
      </c>
      <c r="J51" s="163"/>
      <c r="K51" s="166" t="s">
        <v>623</v>
      </c>
      <c r="L51" s="164">
        <v>-483.8</v>
      </c>
    </row>
    <row r="52" spans="1:12" ht="13.5" hidden="1" x14ac:dyDescent="0.25">
      <c r="A52" s="161">
        <v>48</v>
      </c>
      <c r="B52" s="79" t="s">
        <v>124</v>
      </c>
      <c r="C52" s="160">
        <v>92002</v>
      </c>
      <c r="D52" s="161">
        <v>20</v>
      </c>
      <c r="E52" s="161" t="s">
        <v>154</v>
      </c>
      <c r="F52" s="161">
        <v>2022</v>
      </c>
      <c r="G52" s="161" t="s">
        <v>412</v>
      </c>
      <c r="H52" s="146" t="s">
        <v>410</v>
      </c>
      <c r="I52" s="47" t="s">
        <v>417</v>
      </c>
      <c r="J52" s="163"/>
      <c r="K52" s="166" t="s">
        <v>623</v>
      </c>
      <c r="L52" s="91">
        <v>-2506</v>
      </c>
    </row>
    <row r="53" spans="1:12" ht="13.5" x14ac:dyDescent="0.25">
      <c r="A53" s="161">
        <v>49</v>
      </c>
      <c r="B53" s="79" t="s">
        <v>124</v>
      </c>
      <c r="C53" s="160">
        <v>92002</v>
      </c>
      <c r="D53" s="161">
        <v>20</v>
      </c>
      <c r="E53" s="161" t="s">
        <v>154</v>
      </c>
      <c r="F53" s="161">
        <v>2022</v>
      </c>
      <c r="G53" s="146" t="s">
        <v>412</v>
      </c>
      <c r="H53" s="146" t="s">
        <v>410</v>
      </c>
      <c r="I53" s="47" t="s">
        <v>416</v>
      </c>
      <c r="J53" s="163"/>
      <c r="K53" s="166" t="s">
        <v>623</v>
      </c>
      <c r="L53" s="90">
        <v>-1378.3</v>
      </c>
    </row>
    <row r="54" spans="1:12" ht="13.5" x14ac:dyDescent="0.25">
      <c r="A54" s="161">
        <v>50</v>
      </c>
      <c r="B54" s="79" t="s">
        <v>419</v>
      </c>
      <c r="C54" s="160">
        <v>551295000499013</v>
      </c>
      <c r="D54" s="161">
        <v>21</v>
      </c>
      <c r="E54" s="161" t="s">
        <v>154</v>
      </c>
      <c r="F54" s="161">
        <v>2022</v>
      </c>
      <c r="G54" s="161" t="s">
        <v>397</v>
      </c>
      <c r="H54" s="146" t="s">
        <v>164</v>
      </c>
      <c r="I54" s="146" t="s">
        <v>286</v>
      </c>
      <c r="J54" s="163"/>
      <c r="K54" s="162" t="s">
        <v>165</v>
      </c>
      <c r="L54" s="168">
        <v>-645.66999999999996</v>
      </c>
    </row>
    <row r="55" spans="1:12" ht="13.5" x14ac:dyDescent="0.25">
      <c r="A55" s="161">
        <v>51</v>
      </c>
      <c r="B55" s="79" t="s">
        <v>420</v>
      </c>
      <c r="C55" s="160">
        <v>92101</v>
      </c>
      <c r="D55" s="161">
        <v>21</v>
      </c>
      <c r="E55" s="161" t="s">
        <v>154</v>
      </c>
      <c r="F55" s="161">
        <v>2022</v>
      </c>
      <c r="G55" s="161" t="s">
        <v>395</v>
      </c>
      <c r="H55" s="47" t="s">
        <v>166</v>
      </c>
      <c r="I55" s="47" t="s">
        <v>286</v>
      </c>
      <c r="J55" s="163"/>
      <c r="K55" s="162" t="s">
        <v>167</v>
      </c>
      <c r="L55" s="90">
        <v>-1107.4000000000001</v>
      </c>
    </row>
    <row r="56" spans="1:12" ht="13.5" x14ac:dyDescent="0.25">
      <c r="A56" s="146">
        <v>52</v>
      </c>
      <c r="B56" s="134" t="s">
        <v>400</v>
      </c>
      <c r="C56" s="160">
        <v>812641100222678</v>
      </c>
      <c r="D56" s="161">
        <v>21</v>
      </c>
      <c r="E56" s="161" t="s">
        <v>154</v>
      </c>
      <c r="F56" s="161">
        <v>2022</v>
      </c>
      <c r="G56" s="161" t="s">
        <v>398</v>
      </c>
      <c r="H56" s="146" t="s">
        <v>122</v>
      </c>
      <c r="I56" s="47" t="s">
        <v>384</v>
      </c>
      <c r="J56" s="163"/>
      <c r="K56" s="146" t="s">
        <v>123</v>
      </c>
      <c r="L56" s="164">
        <v>-11</v>
      </c>
    </row>
    <row r="57" spans="1:12" ht="13.5" hidden="1" x14ac:dyDescent="0.25">
      <c r="A57" s="146">
        <v>53</v>
      </c>
      <c r="B57" s="79" t="s">
        <v>383</v>
      </c>
      <c r="C57" s="160">
        <v>554439000039504</v>
      </c>
      <c r="D57" s="161">
        <v>3</v>
      </c>
      <c r="E57" s="161" t="s">
        <v>168</v>
      </c>
      <c r="F57" s="161">
        <v>2022</v>
      </c>
      <c r="G57" s="161" t="s">
        <v>397</v>
      </c>
      <c r="H57" s="47" t="s">
        <v>170</v>
      </c>
      <c r="I57" s="47" t="s">
        <v>421</v>
      </c>
      <c r="J57" s="163"/>
      <c r="K57" s="162" t="s">
        <v>171</v>
      </c>
      <c r="L57" s="90">
        <v>-28578.3</v>
      </c>
    </row>
    <row r="58" spans="1:12" ht="13.5" x14ac:dyDescent="0.25">
      <c r="A58" s="146">
        <v>54</v>
      </c>
      <c r="B58" s="79" t="s">
        <v>615</v>
      </c>
      <c r="C58" s="160">
        <v>100301</v>
      </c>
      <c r="D58" s="161">
        <v>3</v>
      </c>
      <c r="E58" s="161" t="s">
        <v>168</v>
      </c>
      <c r="F58" s="161">
        <v>2022</v>
      </c>
      <c r="G58" s="161" t="s">
        <v>395</v>
      </c>
      <c r="H58" s="47" t="s">
        <v>172</v>
      </c>
      <c r="I58" s="47" t="s">
        <v>408</v>
      </c>
      <c r="J58" s="163"/>
      <c r="K58" s="162" t="s">
        <v>173</v>
      </c>
      <c r="L58" s="90">
        <v>-4030.14</v>
      </c>
    </row>
    <row r="59" spans="1:12" ht="13.5" x14ac:dyDescent="0.25">
      <c r="A59" s="146">
        <v>55</v>
      </c>
      <c r="B59" s="79" t="s">
        <v>615</v>
      </c>
      <c r="C59" s="160">
        <v>100302</v>
      </c>
      <c r="D59" s="161">
        <v>3</v>
      </c>
      <c r="E59" s="161" t="s">
        <v>168</v>
      </c>
      <c r="F59" s="161">
        <v>2022</v>
      </c>
      <c r="G59" s="161" t="s">
        <v>395</v>
      </c>
      <c r="H59" s="47" t="s">
        <v>174</v>
      </c>
      <c r="I59" s="47" t="s">
        <v>408</v>
      </c>
      <c r="J59" s="163"/>
      <c r="K59" s="162" t="s">
        <v>175</v>
      </c>
      <c r="L59" s="90">
        <v>-3975.62</v>
      </c>
    </row>
    <row r="60" spans="1:12" ht="13.5" x14ac:dyDescent="0.25">
      <c r="A60" s="146">
        <v>56</v>
      </c>
      <c r="B60" s="79" t="s">
        <v>615</v>
      </c>
      <c r="C60" s="160">
        <v>100303</v>
      </c>
      <c r="D60" s="161">
        <v>3</v>
      </c>
      <c r="E60" s="161" t="s">
        <v>168</v>
      </c>
      <c r="F60" s="161">
        <v>2022</v>
      </c>
      <c r="G60" s="161" t="s">
        <v>395</v>
      </c>
      <c r="H60" s="47" t="s">
        <v>144</v>
      </c>
      <c r="I60" s="47" t="s">
        <v>409</v>
      </c>
      <c r="J60" s="163"/>
      <c r="K60" s="162" t="s">
        <v>145</v>
      </c>
      <c r="L60" s="90">
        <v>-1936.74</v>
      </c>
    </row>
    <row r="61" spans="1:12" ht="13.5" x14ac:dyDescent="0.25">
      <c r="A61" s="161">
        <v>57</v>
      </c>
      <c r="B61" s="79" t="s">
        <v>615</v>
      </c>
      <c r="C61" s="160">
        <v>100304</v>
      </c>
      <c r="D61" s="161">
        <v>3</v>
      </c>
      <c r="E61" s="161" t="s">
        <v>168</v>
      </c>
      <c r="F61" s="161">
        <v>2022</v>
      </c>
      <c r="G61" s="161" t="s">
        <v>395</v>
      </c>
      <c r="H61" s="47" t="s">
        <v>176</v>
      </c>
      <c r="I61" s="47" t="s">
        <v>408</v>
      </c>
      <c r="J61" s="163"/>
      <c r="K61" s="162" t="s">
        <v>177</v>
      </c>
      <c r="L61" s="90">
        <v>-3975.62</v>
      </c>
    </row>
    <row r="62" spans="1:12" ht="13.5" x14ac:dyDescent="0.25">
      <c r="A62" s="161">
        <v>58</v>
      </c>
      <c r="B62" s="79" t="s">
        <v>603</v>
      </c>
      <c r="C62" s="160">
        <v>100305</v>
      </c>
      <c r="D62" s="161">
        <v>3</v>
      </c>
      <c r="E62" s="161" t="s">
        <v>168</v>
      </c>
      <c r="F62" s="161">
        <v>2022</v>
      </c>
      <c r="G62" s="161" t="s">
        <v>395</v>
      </c>
      <c r="H62" s="47" t="s">
        <v>127</v>
      </c>
      <c r="I62" s="47" t="s">
        <v>128</v>
      </c>
      <c r="J62" s="163"/>
      <c r="K62" s="162" t="s">
        <v>129</v>
      </c>
      <c r="L62" s="90">
        <v>-2200.92</v>
      </c>
    </row>
    <row r="63" spans="1:12" ht="13.5" x14ac:dyDescent="0.25">
      <c r="A63" s="146">
        <v>59</v>
      </c>
      <c r="B63" s="79" t="s">
        <v>400</v>
      </c>
      <c r="C63" s="160">
        <v>882761100039489</v>
      </c>
      <c r="D63" s="161">
        <v>3</v>
      </c>
      <c r="E63" s="161" t="s">
        <v>168</v>
      </c>
      <c r="F63" s="161">
        <v>2022</v>
      </c>
      <c r="G63" s="146" t="s">
        <v>403</v>
      </c>
      <c r="H63" s="47" t="s">
        <v>122</v>
      </c>
      <c r="I63" s="47" t="s">
        <v>384</v>
      </c>
      <c r="J63" s="163"/>
      <c r="K63" s="162" t="s">
        <v>123</v>
      </c>
      <c r="L63" s="164">
        <v>-11</v>
      </c>
    </row>
    <row r="64" spans="1:12" ht="13.5" x14ac:dyDescent="0.25">
      <c r="A64" s="161">
        <v>60</v>
      </c>
      <c r="B64" s="79" t="s">
        <v>400</v>
      </c>
      <c r="C64" s="160">
        <v>882761100039490</v>
      </c>
      <c r="D64" s="161">
        <v>3</v>
      </c>
      <c r="E64" s="161" t="s">
        <v>168</v>
      </c>
      <c r="F64" s="161">
        <v>2022</v>
      </c>
      <c r="G64" s="161" t="s">
        <v>403</v>
      </c>
      <c r="H64" s="47" t="s">
        <v>122</v>
      </c>
      <c r="I64" s="47" t="s">
        <v>384</v>
      </c>
      <c r="J64" s="163"/>
      <c r="K64" s="162" t="s">
        <v>123</v>
      </c>
      <c r="L64" s="164">
        <v>-11</v>
      </c>
    </row>
    <row r="65" spans="1:12" ht="13.5" x14ac:dyDescent="0.25">
      <c r="A65" s="161">
        <v>61</v>
      </c>
      <c r="B65" s="79" t="s">
        <v>640</v>
      </c>
      <c r="C65" s="160">
        <v>100401</v>
      </c>
      <c r="D65" s="161">
        <v>4</v>
      </c>
      <c r="E65" s="161" t="s">
        <v>168</v>
      </c>
      <c r="F65" s="161">
        <v>2022</v>
      </c>
      <c r="G65" s="161" t="s">
        <v>395</v>
      </c>
      <c r="H65" s="47" t="s">
        <v>178</v>
      </c>
      <c r="I65" s="47" t="s">
        <v>286</v>
      </c>
      <c r="J65" s="163"/>
      <c r="K65" s="162" t="s">
        <v>179</v>
      </c>
      <c r="L65" s="90">
        <v>-1008</v>
      </c>
    </row>
    <row r="66" spans="1:12" ht="13.5" x14ac:dyDescent="0.25">
      <c r="A66" s="161">
        <v>62</v>
      </c>
      <c r="B66" s="79" t="s">
        <v>615</v>
      </c>
      <c r="C66" s="160">
        <v>100402</v>
      </c>
      <c r="D66" s="161">
        <v>4</v>
      </c>
      <c r="E66" s="161" t="s">
        <v>168</v>
      </c>
      <c r="F66" s="161">
        <v>2022</v>
      </c>
      <c r="G66" s="161" t="s">
        <v>395</v>
      </c>
      <c r="H66" s="47" t="s">
        <v>180</v>
      </c>
      <c r="I66" s="47" t="s">
        <v>408</v>
      </c>
      <c r="J66" s="163"/>
      <c r="K66" s="162" t="s">
        <v>181</v>
      </c>
      <c r="L66" s="90">
        <v>-4030.14</v>
      </c>
    </row>
    <row r="67" spans="1:12" ht="13.5" x14ac:dyDescent="0.25">
      <c r="A67" s="161">
        <v>63</v>
      </c>
      <c r="B67" s="79" t="s">
        <v>400</v>
      </c>
      <c r="C67" s="160">
        <v>862771200132447</v>
      </c>
      <c r="D67" s="161">
        <v>4</v>
      </c>
      <c r="E67" s="161" t="s">
        <v>168</v>
      </c>
      <c r="F67" s="161">
        <v>2022</v>
      </c>
      <c r="G67" s="146" t="s">
        <v>403</v>
      </c>
      <c r="H67" s="47" t="s">
        <v>122</v>
      </c>
      <c r="I67" s="47" t="s">
        <v>384</v>
      </c>
      <c r="J67" s="163"/>
      <c r="K67" s="162" t="s">
        <v>123</v>
      </c>
      <c r="L67" s="164">
        <v>-11</v>
      </c>
    </row>
    <row r="68" spans="1:12" ht="13.5" x14ac:dyDescent="0.25">
      <c r="A68" s="161">
        <v>66</v>
      </c>
      <c r="B68" s="79" t="s">
        <v>400</v>
      </c>
      <c r="C68" s="160">
        <v>862771200132448</v>
      </c>
      <c r="D68" s="161">
        <v>4</v>
      </c>
      <c r="E68" s="161" t="s">
        <v>168</v>
      </c>
      <c r="F68" s="161">
        <v>2022</v>
      </c>
      <c r="G68" s="146" t="s">
        <v>403</v>
      </c>
      <c r="H68" s="47" t="s">
        <v>122</v>
      </c>
      <c r="I68" s="47" t="s">
        <v>384</v>
      </c>
      <c r="J68" s="163"/>
      <c r="K68" s="162" t="s">
        <v>123</v>
      </c>
      <c r="L68" s="164">
        <v>-11</v>
      </c>
    </row>
    <row r="69" spans="1:12" ht="13.5" x14ac:dyDescent="0.25">
      <c r="A69" s="161">
        <v>64</v>
      </c>
      <c r="B69" s="79" t="s">
        <v>400</v>
      </c>
      <c r="C69" s="160">
        <v>872781200411710</v>
      </c>
      <c r="D69" s="161">
        <v>5</v>
      </c>
      <c r="E69" s="161" t="s">
        <v>168</v>
      </c>
      <c r="F69" s="161">
        <v>2022</v>
      </c>
      <c r="G69" s="146" t="s">
        <v>403</v>
      </c>
      <c r="H69" s="47" t="s">
        <v>122</v>
      </c>
      <c r="I69" s="47" t="s">
        <v>384</v>
      </c>
      <c r="J69" s="163"/>
      <c r="K69" s="162" t="s">
        <v>123</v>
      </c>
      <c r="L69" s="164">
        <v>-66</v>
      </c>
    </row>
    <row r="70" spans="1:12" ht="13.5" x14ac:dyDescent="0.25">
      <c r="A70" s="161">
        <v>65</v>
      </c>
      <c r="B70" s="79" t="s">
        <v>424</v>
      </c>
      <c r="C70" s="160">
        <v>100601</v>
      </c>
      <c r="D70" s="161">
        <v>6</v>
      </c>
      <c r="E70" s="161" t="s">
        <v>168</v>
      </c>
      <c r="F70" s="161">
        <v>2022</v>
      </c>
      <c r="G70" s="170" t="s">
        <v>395</v>
      </c>
      <c r="H70" s="47" t="s">
        <v>182</v>
      </c>
      <c r="I70" s="47" t="s">
        <v>286</v>
      </c>
      <c r="J70" s="163"/>
      <c r="K70" s="162" t="s">
        <v>183</v>
      </c>
      <c r="L70" s="90">
        <v>-1320</v>
      </c>
    </row>
    <row r="71" spans="1:12" ht="13.5" x14ac:dyDescent="0.25">
      <c r="A71" s="161">
        <v>66</v>
      </c>
      <c r="B71" s="79" t="s">
        <v>458</v>
      </c>
      <c r="C71" s="160">
        <v>100602</v>
      </c>
      <c r="D71" s="161">
        <v>6</v>
      </c>
      <c r="E71" s="161" t="s">
        <v>168</v>
      </c>
      <c r="F71" s="161">
        <v>2022</v>
      </c>
      <c r="G71" s="161" t="s">
        <v>395</v>
      </c>
      <c r="H71" s="47" t="s">
        <v>184</v>
      </c>
      <c r="I71" s="47" t="s">
        <v>405</v>
      </c>
      <c r="J71" s="163"/>
      <c r="K71" s="162" t="s">
        <v>185</v>
      </c>
      <c r="L71" s="90">
        <v>-5704.16</v>
      </c>
    </row>
    <row r="72" spans="1:12" ht="13.5" x14ac:dyDescent="0.25">
      <c r="A72" s="161">
        <v>70</v>
      </c>
      <c r="B72" s="79" t="s">
        <v>400</v>
      </c>
      <c r="C72" s="160">
        <v>862791200142494</v>
      </c>
      <c r="D72" s="161">
        <v>6</v>
      </c>
      <c r="E72" s="161" t="s">
        <v>168</v>
      </c>
      <c r="F72" s="161">
        <v>2022</v>
      </c>
      <c r="G72" s="146" t="s">
        <v>403</v>
      </c>
      <c r="H72" s="47" t="s">
        <v>122</v>
      </c>
      <c r="I72" s="47" t="s">
        <v>384</v>
      </c>
      <c r="J72" s="163"/>
      <c r="K72" s="162" t="s">
        <v>123</v>
      </c>
      <c r="L72" s="164">
        <v>-11</v>
      </c>
    </row>
    <row r="73" spans="1:12" ht="13.5" x14ac:dyDescent="0.25">
      <c r="A73" s="161">
        <v>67</v>
      </c>
      <c r="B73" s="79" t="s">
        <v>400</v>
      </c>
      <c r="C73" s="160">
        <v>862791200142495</v>
      </c>
      <c r="D73" s="161">
        <v>6</v>
      </c>
      <c r="E73" s="161" t="s">
        <v>168</v>
      </c>
      <c r="F73" s="161">
        <v>2022</v>
      </c>
      <c r="G73" s="146" t="s">
        <v>403</v>
      </c>
      <c r="H73" s="47" t="s">
        <v>122</v>
      </c>
      <c r="I73" s="47" t="s">
        <v>384</v>
      </c>
      <c r="J73" s="163"/>
      <c r="K73" s="162" t="s">
        <v>123</v>
      </c>
      <c r="L73" s="164">
        <v>-11</v>
      </c>
    </row>
    <row r="74" spans="1:12" ht="13.5" x14ac:dyDescent="0.25">
      <c r="A74" s="161">
        <v>68</v>
      </c>
      <c r="B74" s="79" t="s">
        <v>124</v>
      </c>
      <c r="C74" s="160">
        <v>101001</v>
      </c>
      <c r="D74" s="161">
        <v>10</v>
      </c>
      <c r="E74" s="161" t="s">
        <v>168</v>
      </c>
      <c r="F74" s="161">
        <v>2022</v>
      </c>
      <c r="G74" s="146" t="s">
        <v>392</v>
      </c>
      <c r="H74" s="47" t="s">
        <v>125</v>
      </c>
      <c r="I74" s="47" t="s">
        <v>462</v>
      </c>
      <c r="J74" s="163"/>
      <c r="K74" s="162" t="s">
        <v>126</v>
      </c>
      <c r="L74" s="90">
        <v>-1381.5</v>
      </c>
    </row>
    <row r="75" spans="1:12" ht="13.5" hidden="1" x14ac:dyDescent="0.25">
      <c r="A75" s="161">
        <v>69</v>
      </c>
      <c r="B75" s="79" t="s">
        <v>124</v>
      </c>
      <c r="C75" s="160">
        <v>101002</v>
      </c>
      <c r="D75" s="161">
        <v>10</v>
      </c>
      <c r="E75" s="161" t="s">
        <v>168</v>
      </c>
      <c r="F75" s="161">
        <v>2022</v>
      </c>
      <c r="G75" s="161" t="s">
        <v>392</v>
      </c>
      <c r="H75" s="47" t="s">
        <v>125</v>
      </c>
      <c r="I75" s="47" t="s">
        <v>632</v>
      </c>
      <c r="J75" s="163"/>
      <c r="K75" s="162" t="s">
        <v>126</v>
      </c>
      <c r="L75" s="90">
        <v>-2123.3200000000002</v>
      </c>
    </row>
    <row r="76" spans="1:12" ht="13.5" x14ac:dyDescent="0.25">
      <c r="A76" s="161">
        <v>70</v>
      </c>
      <c r="B76" s="79" t="s">
        <v>427</v>
      </c>
      <c r="C76" s="160">
        <v>850001</v>
      </c>
      <c r="D76" s="161">
        <v>17</v>
      </c>
      <c r="E76" s="161" t="s">
        <v>168</v>
      </c>
      <c r="F76" s="161">
        <v>2022</v>
      </c>
      <c r="G76" s="161" t="s">
        <v>426</v>
      </c>
      <c r="H76" s="47" t="s">
        <v>425</v>
      </c>
      <c r="I76" s="47" t="s">
        <v>286</v>
      </c>
      <c r="J76" s="163"/>
      <c r="K76" s="162" t="s">
        <v>187</v>
      </c>
      <c r="L76" s="168">
        <v>-901.25</v>
      </c>
    </row>
    <row r="77" spans="1:12" ht="13.5" x14ac:dyDescent="0.25">
      <c r="A77" s="146">
        <v>71</v>
      </c>
      <c r="B77" s="79" t="s">
        <v>124</v>
      </c>
      <c r="C77" s="171">
        <v>101901</v>
      </c>
      <c r="D77" s="161">
        <v>19</v>
      </c>
      <c r="E77" s="161" t="s">
        <v>168</v>
      </c>
      <c r="F77" s="161">
        <v>2022</v>
      </c>
      <c r="G77" s="146" t="s">
        <v>412</v>
      </c>
      <c r="H77" s="146" t="s">
        <v>410</v>
      </c>
      <c r="I77" s="47" t="s">
        <v>624</v>
      </c>
      <c r="J77" s="163"/>
      <c r="K77" s="166" t="s">
        <v>623</v>
      </c>
      <c r="L77" s="90">
        <v>-2878.1</v>
      </c>
    </row>
    <row r="78" spans="1:12" ht="13.5" x14ac:dyDescent="0.25">
      <c r="A78" s="146">
        <v>72</v>
      </c>
      <c r="B78" s="79" t="s">
        <v>124</v>
      </c>
      <c r="C78" s="160">
        <v>554439000039504</v>
      </c>
      <c r="D78" s="161">
        <v>19</v>
      </c>
      <c r="E78" s="161" t="s">
        <v>168</v>
      </c>
      <c r="F78" s="161">
        <v>2022</v>
      </c>
      <c r="G78" s="146" t="s">
        <v>412</v>
      </c>
      <c r="H78" s="146" t="s">
        <v>410</v>
      </c>
      <c r="I78" s="47" t="s">
        <v>423</v>
      </c>
      <c r="J78" s="163"/>
      <c r="K78" s="166" t="s">
        <v>623</v>
      </c>
      <c r="L78" s="90">
        <v>-3113.48</v>
      </c>
    </row>
    <row r="79" spans="1:12" ht="13.5" hidden="1" x14ac:dyDescent="0.25">
      <c r="A79" s="146">
        <v>73</v>
      </c>
      <c r="B79" s="79" t="s">
        <v>124</v>
      </c>
      <c r="C79" s="160">
        <v>554439000039504</v>
      </c>
      <c r="D79" s="161">
        <v>19</v>
      </c>
      <c r="E79" s="161" t="s">
        <v>168</v>
      </c>
      <c r="F79" s="161">
        <v>2022</v>
      </c>
      <c r="G79" s="146" t="s">
        <v>412</v>
      </c>
      <c r="H79" s="146" t="s">
        <v>410</v>
      </c>
      <c r="I79" s="47" t="s">
        <v>422</v>
      </c>
      <c r="J79" s="163"/>
      <c r="K79" s="166" t="s">
        <v>623</v>
      </c>
      <c r="L79" s="91">
        <v>-6026</v>
      </c>
    </row>
    <row r="80" spans="1:12" ht="13.5" x14ac:dyDescent="0.25">
      <c r="A80" s="146">
        <v>74</v>
      </c>
      <c r="B80" s="79" t="s">
        <v>647</v>
      </c>
      <c r="C80" s="160">
        <v>103101</v>
      </c>
      <c r="D80" s="161">
        <v>31</v>
      </c>
      <c r="E80" s="161" t="s">
        <v>168</v>
      </c>
      <c r="F80" s="161">
        <v>2022</v>
      </c>
      <c r="G80" s="161" t="s">
        <v>395</v>
      </c>
      <c r="H80" s="47" t="s">
        <v>188</v>
      </c>
      <c r="I80" s="47" t="s">
        <v>286</v>
      </c>
      <c r="J80" s="163"/>
      <c r="K80" s="162" t="s">
        <v>189</v>
      </c>
      <c r="L80" s="164">
        <v>-590</v>
      </c>
    </row>
    <row r="81" spans="1:12" ht="13.5" x14ac:dyDescent="0.25">
      <c r="A81" s="146">
        <v>75</v>
      </c>
      <c r="B81" s="79" t="s">
        <v>400</v>
      </c>
      <c r="C81" s="160">
        <v>873041200039437</v>
      </c>
      <c r="D81" s="161">
        <v>31</v>
      </c>
      <c r="E81" s="161" t="s">
        <v>168</v>
      </c>
      <c r="F81" s="161">
        <v>2022</v>
      </c>
      <c r="G81" s="146" t="s">
        <v>403</v>
      </c>
      <c r="H81" s="47" t="s">
        <v>122</v>
      </c>
      <c r="I81" s="47" t="s">
        <v>384</v>
      </c>
      <c r="J81" s="163"/>
      <c r="K81" s="162" t="s">
        <v>123</v>
      </c>
      <c r="L81" s="164">
        <v>-11</v>
      </c>
    </row>
    <row r="82" spans="1:12" ht="13.5" x14ac:dyDescent="0.25">
      <c r="A82" s="146">
        <v>76</v>
      </c>
      <c r="B82" s="79" t="s">
        <v>618</v>
      </c>
      <c r="C82" s="160">
        <v>554732000005698</v>
      </c>
      <c r="D82" s="161">
        <v>3</v>
      </c>
      <c r="E82" s="161" t="s">
        <v>190</v>
      </c>
      <c r="F82" s="161">
        <v>2022</v>
      </c>
      <c r="G82" s="161" t="s">
        <v>397</v>
      </c>
      <c r="H82" s="47" t="s">
        <v>191</v>
      </c>
      <c r="I82" s="47" t="s">
        <v>433</v>
      </c>
      <c r="J82" s="163"/>
      <c r="K82" s="162" t="s">
        <v>192</v>
      </c>
      <c r="L82" s="90">
        <v>-5704.16</v>
      </c>
    </row>
    <row r="83" spans="1:12" ht="13.5" x14ac:dyDescent="0.25">
      <c r="A83" s="146">
        <v>77</v>
      </c>
      <c r="B83" s="79" t="s">
        <v>603</v>
      </c>
      <c r="C83" s="160">
        <v>110301</v>
      </c>
      <c r="D83" s="161">
        <v>3</v>
      </c>
      <c r="E83" s="161" t="s">
        <v>190</v>
      </c>
      <c r="F83" s="161">
        <v>2022</v>
      </c>
      <c r="G83" s="161" t="s">
        <v>395</v>
      </c>
      <c r="H83" s="47" t="s">
        <v>127</v>
      </c>
      <c r="I83" s="47" t="s">
        <v>128</v>
      </c>
      <c r="J83" s="163"/>
      <c r="K83" s="162" t="s">
        <v>129</v>
      </c>
      <c r="L83" s="90">
        <v>-2200.92</v>
      </c>
    </row>
    <row r="84" spans="1:12" ht="13.5" x14ac:dyDescent="0.25">
      <c r="A84" s="161">
        <v>78</v>
      </c>
      <c r="B84" s="79" t="s">
        <v>615</v>
      </c>
      <c r="C84" s="160">
        <v>110302</v>
      </c>
      <c r="D84" s="161">
        <v>3</v>
      </c>
      <c r="E84" s="161" t="s">
        <v>190</v>
      </c>
      <c r="F84" s="161">
        <v>2022</v>
      </c>
      <c r="G84" s="161" t="s">
        <v>395</v>
      </c>
      <c r="H84" s="47" t="s">
        <v>144</v>
      </c>
      <c r="I84" s="47" t="s">
        <v>409</v>
      </c>
      <c r="J84" s="163"/>
      <c r="K84" s="162" t="s">
        <v>145</v>
      </c>
      <c r="L84" s="90">
        <v>-1936.74</v>
      </c>
    </row>
    <row r="85" spans="1:12" ht="13.5" x14ac:dyDescent="0.25">
      <c r="A85" s="161">
        <v>79</v>
      </c>
      <c r="B85" s="79" t="s">
        <v>615</v>
      </c>
      <c r="C85" s="160">
        <v>110303</v>
      </c>
      <c r="D85" s="161">
        <v>3</v>
      </c>
      <c r="E85" s="161" t="s">
        <v>190</v>
      </c>
      <c r="F85" s="161">
        <v>2022</v>
      </c>
      <c r="G85" s="161" t="s">
        <v>395</v>
      </c>
      <c r="H85" s="47" t="s">
        <v>172</v>
      </c>
      <c r="I85" s="47" t="s">
        <v>408</v>
      </c>
      <c r="J85" s="163"/>
      <c r="K85" s="162" t="s">
        <v>173</v>
      </c>
      <c r="L85" s="90">
        <v>-4030.14</v>
      </c>
    </row>
    <row r="86" spans="1:12" ht="13.5" x14ac:dyDescent="0.25">
      <c r="A86" s="161">
        <v>80</v>
      </c>
      <c r="B86" s="79" t="s">
        <v>618</v>
      </c>
      <c r="C86" s="160">
        <v>110304</v>
      </c>
      <c r="D86" s="161">
        <v>3</v>
      </c>
      <c r="E86" s="161" t="s">
        <v>190</v>
      </c>
      <c r="F86" s="161">
        <v>2022</v>
      </c>
      <c r="G86" s="161" t="s">
        <v>395</v>
      </c>
      <c r="H86" s="47" t="s">
        <v>193</v>
      </c>
      <c r="I86" s="47" t="s">
        <v>433</v>
      </c>
      <c r="J86" s="163"/>
      <c r="K86" s="162" t="s">
        <v>194</v>
      </c>
      <c r="L86" s="90">
        <v>-5704.16</v>
      </c>
    </row>
    <row r="87" spans="1:12" ht="13.5" x14ac:dyDescent="0.25">
      <c r="A87" s="161">
        <v>81</v>
      </c>
      <c r="B87" s="79" t="s">
        <v>400</v>
      </c>
      <c r="C87" s="160">
        <v>823071200121262</v>
      </c>
      <c r="D87" s="161">
        <v>3</v>
      </c>
      <c r="E87" s="161" t="s">
        <v>190</v>
      </c>
      <c r="F87" s="161">
        <v>2022</v>
      </c>
      <c r="G87" s="161" t="s">
        <v>403</v>
      </c>
      <c r="H87" s="47" t="s">
        <v>122</v>
      </c>
      <c r="I87" s="47" t="s">
        <v>384</v>
      </c>
      <c r="J87" s="163"/>
      <c r="K87" s="162" t="s">
        <v>123</v>
      </c>
      <c r="L87" s="164">
        <v>-11</v>
      </c>
    </row>
    <row r="88" spans="1:12" ht="13.5" x14ac:dyDescent="0.25">
      <c r="A88" s="161">
        <v>82</v>
      </c>
      <c r="B88" s="79" t="s">
        <v>400</v>
      </c>
      <c r="C88" s="160">
        <v>833111201063346</v>
      </c>
      <c r="D88" s="161">
        <v>7</v>
      </c>
      <c r="E88" s="161" t="s">
        <v>190</v>
      </c>
      <c r="F88" s="161">
        <v>2022</v>
      </c>
      <c r="G88" s="146" t="s">
        <v>403</v>
      </c>
      <c r="H88" s="47" t="s">
        <v>122</v>
      </c>
      <c r="I88" s="47" t="s">
        <v>384</v>
      </c>
      <c r="J88" s="163"/>
      <c r="K88" s="162" t="s">
        <v>123</v>
      </c>
      <c r="L88" s="164">
        <v>-66</v>
      </c>
    </row>
    <row r="89" spans="1:12" ht="13.5" x14ac:dyDescent="0.25">
      <c r="A89" s="161">
        <v>83</v>
      </c>
      <c r="B89" s="79" t="s">
        <v>458</v>
      </c>
      <c r="C89" s="160">
        <v>554732000132604</v>
      </c>
      <c r="D89" s="161">
        <v>10</v>
      </c>
      <c r="E89" s="161" t="s">
        <v>190</v>
      </c>
      <c r="F89" s="161">
        <v>2022</v>
      </c>
      <c r="G89" s="161" t="s">
        <v>397</v>
      </c>
      <c r="H89" s="47" t="s">
        <v>137</v>
      </c>
      <c r="I89" s="47" t="s">
        <v>405</v>
      </c>
      <c r="J89" s="163"/>
      <c r="K89" s="162" t="s">
        <v>138</v>
      </c>
      <c r="L89" s="90">
        <v>-3180.8</v>
      </c>
    </row>
    <row r="90" spans="1:12" ht="13.5" x14ac:dyDescent="0.25">
      <c r="A90" s="161">
        <v>84</v>
      </c>
      <c r="B90" s="79" t="s">
        <v>617</v>
      </c>
      <c r="C90" s="160">
        <v>111001</v>
      </c>
      <c r="D90" s="161">
        <v>10</v>
      </c>
      <c r="E90" s="161" t="s">
        <v>190</v>
      </c>
      <c r="F90" s="161">
        <v>2022</v>
      </c>
      <c r="G90" s="161" t="s">
        <v>393</v>
      </c>
      <c r="H90" s="47" t="s">
        <v>180</v>
      </c>
      <c r="I90" s="47" t="s">
        <v>614</v>
      </c>
      <c r="J90" s="163"/>
      <c r="K90" s="162" t="s">
        <v>181</v>
      </c>
      <c r="L90" s="90">
        <v>-3251.45</v>
      </c>
    </row>
    <row r="91" spans="1:12" ht="13.5" x14ac:dyDescent="0.25">
      <c r="A91" s="161">
        <v>85</v>
      </c>
      <c r="B91" s="79" t="s">
        <v>124</v>
      </c>
      <c r="C91" s="160">
        <v>111002</v>
      </c>
      <c r="D91" s="161">
        <v>10</v>
      </c>
      <c r="E91" s="161" t="s">
        <v>190</v>
      </c>
      <c r="F91" s="161">
        <v>2022</v>
      </c>
      <c r="G91" s="161" t="s">
        <v>392</v>
      </c>
      <c r="H91" s="47" t="s">
        <v>125</v>
      </c>
      <c r="I91" s="47" t="s">
        <v>468</v>
      </c>
      <c r="J91" s="163"/>
      <c r="K91" s="162" t="s">
        <v>126</v>
      </c>
      <c r="L91" s="90">
        <v>-1629</v>
      </c>
    </row>
    <row r="92" spans="1:12" ht="13.5" x14ac:dyDescent="0.25">
      <c r="A92" s="161">
        <v>86</v>
      </c>
      <c r="B92" s="79" t="s">
        <v>400</v>
      </c>
      <c r="C92" s="160">
        <v>843141200217177</v>
      </c>
      <c r="D92" s="161">
        <v>10</v>
      </c>
      <c r="E92" s="161" t="s">
        <v>190</v>
      </c>
      <c r="F92" s="161">
        <v>2022</v>
      </c>
      <c r="G92" s="130" t="s">
        <v>403</v>
      </c>
      <c r="H92" s="47" t="s">
        <v>122</v>
      </c>
      <c r="I92" s="47" t="s">
        <v>384</v>
      </c>
      <c r="J92" s="163"/>
      <c r="K92" s="162" t="s">
        <v>123</v>
      </c>
      <c r="L92" s="164">
        <v>-11</v>
      </c>
    </row>
    <row r="93" spans="1:12" ht="13.5" x14ac:dyDescent="0.25">
      <c r="A93" s="161">
        <v>87</v>
      </c>
      <c r="B93" s="79" t="s">
        <v>124</v>
      </c>
      <c r="C93" s="160">
        <v>554439000039504</v>
      </c>
      <c r="D93" s="161">
        <v>14</v>
      </c>
      <c r="E93" s="161" t="s">
        <v>190</v>
      </c>
      <c r="F93" s="161">
        <v>2022</v>
      </c>
      <c r="G93" s="161" t="s">
        <v>412</v>
      </c>
      <c r="H93" s="146" t="s">
        <v>410</v>
      </c>
      <c r="I93" s="47" t="s">
        <v>429</v>
      </c>
      <c r="J93" s="163"/>
      <c r="K93" s="166" t="s">
        <v>623</v>
      </c>
      <c r="L93" s="167">
        <v>-3758.39</v>
      </c>
    </row>
    <row r="94" spans="1:12" ht="13.5" hidden="1" x14ac:dyDescent="0.25">
      <c r="A94" s="161">
        <v>88</v>
      </c>
      <c r="B94" s="79" t="s">
        <v>124</v>
      </c>
      <c r="C94" s="160">
        <v>554439000039504</v>
      </c>
      <c r="D94" s="161">
        <v>14</v>
      </c>
      <c r="E94" s="161" t="s">
        <v>190</v>
      </c>
      <c r="F94" s="161">
        <v>2022</v>
      </c>
      <c r="G94" s="161" t="s">
        <v>412</v>
      </c>
      <c r="H94" s="146" t="s">
        <v>410</v>
      </c>
      <c r="I94" s="47" t="s">
        <v>430</v>
      </c>
      <c r="J94" s="163"/>
      <c r="K94" s="166" t="s">
        <v>623</v>
      </c>
      <c r="L94" s="91">
        <v>-7016</v>
      </c>
    </row>
    <row r="95" spans="1:12" ht="13.5" x14ac:dyDescent="0.25">
      <c r="A95" s="161">
        <v>89</v>
      </c>
      <c r="B95" s="79" t="s">
        <v>124</v>
      </c>
      <c r="C95" s="160">
        <v>111401</v>
      </c>
      <c r="D95" s="161">
        <v>14</v>
      </c>
      <c r="E95" s="161" t="s">
        <v>190</v>
      </c>
      <c r="F95" s="161">
        <v>2022</v>
      </c>
      <c r="G95" s="161" t="s">
        <v>412</v>
      </c>
      <c r="H95" s="146" t="s">
        <v>410</v>
      </c>
      <c r="I95" s="47" t="s">
        <v>625</v>
      </c>
      <c r="J95" s="163"/>
      <c r="K95" s="166" t="s">
        <v>623</v>
      </c>
      <c r="L95" s="90">
        <v>-2831.27</v>
      </c>
    </row>
    <row r="96" spans="1:12" ht="13.5" x14ac:dyDescent="0.25">
      <c r="A96" s="161">
        <v>90</v>
      </c>
      <c r="B96" s="79" t="s">
        <v>647</v>
      </c>
      <c r="C96" s="160">
        <v>112101</v>
      </c>
      <c r="D96" s="161">
        <v>21</v>
      </c>
      <c r="E96" s="161" t="s">
        <v>190</v>
      </c>
      <c r="F96" s="161">
        <v>2022</v>
      </c>
      <c r="G96" s="161" t="s">
        <v>426</v>
      </c>
      <c r="H96" s="47" t="s">
        <v>188</v>
      </c>
      <c r="I96" s="47" t="s">
        <v>286</v>
      </c>
      <c r="J96" s="163"/>
      <c r="K96" s="162" t="s">
        <v>189</v>
      </c>
      <c r="L96" s="164">
        <v>-330</v>
      </c>
    </row>
    <row r="97" spans="1:12" ht="13.5" x14ac:dyDescent="0.25">
      <c r="A97" s="161">
        <v>91</v>
      </c>
      <c r="B97" s="79" t="s">
        <v>400</v>
      </c>
      <c r="C97" s="160">
        <v>823251200414625</v>
      </c>
      <c r="D97" s="161">
        <v>21</v>
      </c>
      <c r="E97" s="161" t="s">
        <v>190</v>
      </c>
      <c r="F97" s="161">
        <v>2022</v>
      </c>
      <c r="G97" s="146" t="s">
        <v>403</v>
      </c>
      <c r="H97" s="47" t="s">
        <v>122</v>
      </c>
      <c r="I97" s="47" t="s">
        <v>384</v>
      </c>
      <c r="J97" s="163"/>
      <c r="K97" s="162" t="s">
        <v>123</v>
      </c>
      <c r="L97" s="164">
        <v>-11</v>
      </c>
    </row>
    <row r="98" spans="1:12" ht="13.5" x14ac:dyDescent="0.25">
      <c r="A98" s="161">
        <v>92</v>
      </c>
      <c r="B98" s="79" t="s">
        <v>458</v>
      </c>
      <c r="C98" s="160">
        <v>554732000130766</v>
      </c>
      <c r="D98" s="161">
        <v>24</v>
      </c>
      <c r="E98" s="161" t="s">
        <v>190</v>
      </c>
      <c r="F98" s="161">
        <v>2022</v>
      </c>
      <c r="G98" s="161" t="s">
        <v>397</v>
      </c>
      <c r="H98" s="47" t="s">
        <v>195</v>
      </c>
      <c r="I98" s="47" t="s">
        <v>405</v>
      </c>
      <c r="J98" s="163"/>
      <c r="K98" s="162" t="s">
        <v>196</v>
      </c>
      <c r="L98" s="90">
        <v>-5704.16</v>
      </c>
    </row>
    <row r="99" spans="1:12" ht="13.5" x14ac:dyDescent="0.25">
      <c r="A99" s="161">
        <v>93</v>
      </c>
      <c r="B99" s="79" t="s">
        <v>618</v>
      </c>
      <c r="C99" s="160">
        <v>552594000018962</v>
      </c>
      <c r="D99" s="161">
        <v>29</v>
      </c>
      <c r="E99" s="161" t="s">
        <v>190</v>
      </c>
      <c r="F99" s="161">
        <v>2022</v>
      </c>
      <c r="G99" s="161" t="s">
        <v>397</v>
      </c>
      <c r="H99" s="47" t="s">
        <v>197</v>
      </c>
      <c r="I99" s="47" t="s">
        <v>433</v>
      </c>
      <c r="J99" s="163"/>
      <c r="K99" s="162" t="s">
        <v>198</v>
      </c>
      <c r="L99" s="90">
        <v>-5310</v>
      </c>
    </row>
    <row r="100" spans="1:12" ht="13.5" x14ac:dyDescent="0.25">
      <c r="A100" s="161">
        <v>94</v>
      </c>
      <c r="B100" s="79" t="s">
        <v>618</v>
      </c>
      <c r="C100" s="160">
        <v>552594000018962</v>
      </c>
      <c r="D100" s="161">
        <v>30</v>
      </c>
      <c r="E100" s="161" t="s">
        <v>190</v>
      </c>
      <c r="F100" s="161">
        <v>2022</v>
      </c>
      <c r="G100" s="161" t="s">
        <v>397</v>
      </c>
      <c r="H100" s="47" t="s">
        <v>197</v>
      </c>
      <c r="I100" s="47" t="s">
        <v>433</v>
      </c>
      <c r="J100" s="163"/>
      <c r="K100" s="162" t="s">
        <v>198</v>
      </c>
      <c r="L100" s="90">
        <v>-4030.14</v>
      </c>
    </row>
    <row r="101" spans="1:12" ht="13.5" x14ac:dyDescent="0.25">
      <c r="A101" s="161">
        <v>95</v>
      </c>
      <c r="B101" s="79" t="s">
        <v>458</v>
      </c>
      <c r="C101" s="160">
        <v>554732000225163</v>
      </c>
      <c r="D101" s="161">
        <v>30</v>
      </c>
      <c r="E101" s="161" t="s">
        <v>190</v>
      </c>
      <c r="F101" s="161">
        <v>2022</v>
      </c>
      <c r="G101" s="161" t="s">
        <v>397</v>
      </c>
      <c r="H101" s="47" t="s">
        <v>199</v>
      </c>
      <c r="I101" s="47" t="s">
        <v>405</v>
      </c>
      <c r="J101" s="163"/>
      <c r="K101" s="162" t="s">
        <v>200</v>
      </c>
      <c r="L101" s="90">
        <v>-5704.16</v>
      </c>
    </row>
    <row r="102" spans="1:12" ht="13.5" x14ac:dyDescent="0.25">
      <c r="A102" s="161">
        <v>96</v>
      </c>
      <c r="B102" s="79" t="s">
        <v>458</v>
      </c>
      <c r="C102" s="160">
        <v>555110000007076</v>
      </c>
      <c r="D102" s="161">
        <v>30</v>
      </c>
      <c r="E102" s="161" t="s">
        <v>190</v>
      </c>
      <c r="F102" s="161">
        <v>2022</v>
      </c>
      <c r="G102" s="161" t="s">
        <v>397</v>
      </c>
      <c r="H102" s="47" t="s">
        <v>201</v>
      </c>
      <c r="I102" s="47" t="s">
        <v>405</v>
      </c>
      <c r="J102" s="163"/>
      <c r="K102" s="162" t="s">
        <v>202</v>
      </c>
      <c r="L102" s="90">
        <v>-5704.16</v>
      </c>
    </row>
    <row r="103" spans="1:12" ht="13.5" x14ac:dyDescent="0.25">
      <c r="A103" s="161">
        <v>97</v>
      </c>
      <c r="B103" s="79" t="s">
        <v>603</v>
      </c>
      <c r="C103" s="160">
        <v>120101</v>
      </c>
      <c r="D103" s="161">
        <v>1</v>
      </c>
      <c r="E103" s="161" t="s">
        <v>203</v>
      </c>
      <c r="F103" s="161">
        <v>2022</v>
      </c>
      <c r="G103" s="161" t="s">
        <v>395</v>
      </c>
      <c r="H103" s="47" t="s">
        <v>127</v>
      </c>
      <c r="I103" s="47" t="s">
        <v>128</v>
      </c>
      <c r="J103" s="163"/>
      <c r="K103" s="162" t="s">
        <v>129</v>
      </c>
      <c r="L103" s="167">
        <v>-2200.92</v>
      </c>
    </row>
    <row r="104" spans="1:12" ht="13.5" x14ac:dyDescent="0.25">
      <c r="A104" s="161">
        <v>98</v>
      </c>
      <c r="B104" s="79" t="s">
        <v>615</v>
      </c>
      <c r="C104" s="160">
        <v>120102</v>
      </c>
      <c r="D104" s="161">
        <v>1</v>
      </c>
      <c r="E104" s="161" t="s">
        <v>203</v>
      </c>
      <c r="F104" s="161">
        <v>2022</v>
      </c>
      <c r="G104" s="161" t="s">
        <v>395</v>
      </c>
      <c r="H104" s="47" t="s">
        <v>144</v>
      </c>
      <c r="I104" s="47" t="s">
        <v>409</v>
      </c>
      <c r="J104" s="163"/>
      <c r="K104" s="162" t="s">
        <v>145</v>
      </c>
      <c r="L104" s="90">
        <v>-1936.74</v>
      </c>
    </row>
    <row r="105" spans="1:12" ht="13.5" x14ac:dyDescent="0.25">
      <c r="A105" s="161">
        <v>99</v>
      </c>
      <c r="B105" s="79" t="s">
        <v>615</v>
      </c>
      <c r="C105" s="160">
        <v>120103</v>
      </c>
      <c r="D105" s="161">
        <v>1</v>
      </c>
      <c r="E105" s="161" t="s">
        <v>203</v>
      </c>
      <c r="F105" s="161">
        <v>2022</v>
      </c>
      <c r="G105" s="161" t="s">
        <v>395</v>
      </c>
      <c r="H105" s="47" t="s">
        <v>172</v>
      </c>
      <c r="I105" s="47" t="s">
        <v>408</v>
      </c>
      <c r="J105" s="163"/>
      <c r="K105" s="162" t="s">
        <v>173</v>
      </c>
      <c r="L105" s="90">
        <v>-4030.14</v>
      </c>
    </row>
    <row r="106" spans="1:12" ht="13.5" x14ac:dyDescent="0.25">
      <c r="A106" s="161">
        <v>100</v>
      </c>
      <c r="B106" s="79" t="s">
        <v>400</v>
      </c>
      <c r="C106" s="160">
        <v>833391200326204</v>
      </c>
      <c r="D106" s="146">
        <v>5</v>
      </c>
      <c r="E106" s="161" t="s">
        <v>203</v>
      </c>
      <c r="F106" s="161">
        <v>2022</v>
      </c>
      <c r="G106" s="161" t="s">
        <v>403</v>
      </c>
      <c r="H106" s="47" t="s">
        <v>122</v>
      </c>
      <c r="I106" s="47" t="s">
        <v>384</v>
      </c>
      <c r="J106" s="163"/>
      <c r="K106" s="162" t="s">
        <v>123</v>
      </c>
      <c r="L106" s="164">
        <v>-66</v>
      </c>
    </row>
    <row r="107" spans="1:12" ht="13.5" x14ac:dyDescent="0.25">
      <c r="A107" s="161">
        <v>101</v>
      </c>
      <c r="B107" s="79" t="s">
        <v>427</v>
      </c>
      <c r="C107" s="160">
        <v>850002</v>
      </c>
      <c r="D107" s="146">
        <v>5</v>
      </c>
      <c r="E107" s="161" t="s">
        <v>203</v>
      </c>
      <c r="F107" s="161">
        <v>2022</v>
      </c>
      <c r="G107" s="146" t="s">
        <v>426</v>
      </c>
      <c r="H107" s="172" t="s">
        <v>511</v>
      </c>
      <c r="I107" s="47" t="s">
        <v>286</v>
      </c>
      <c r="J107" s="163"/>
      <c r="K107" s="162" t="s">
        <v>279</v>
      </c>
      <c r="L107" s="168">
        <v>-411.43</v>
      </c>
    </row>
    <row r="108" spans="1:12" ht="13.5" x14ac:dyDescent="0.25">
      <c r="A108" s="161">
        <v>102</v>
      </c>
      <c r="B108" s="79" t="s">
        <v>424</v>
      </c>
      <c r="C108" s="160">
        <v>850002</v>
      </c>
      <c r="D108" s="146">
        <v>5</v>
      </c>
      <c r="E108" s="161" t="s">
        <v>203</v>
      </c>
      <c r="F108" s="161">
        <v>2022</v>
      </c>
      <c r="G108" s="146" t="s">
        <v>426</v>
      </c>
      <c r="H108" s="47" t="s">
        <v>510</v>
      </c>
      <c r="I108" s="47" t="s">
        <v>286</v>
      </c>
      <c r="J108" s="163"/>
      <c r="K108" s="162" t="s">
        <v>508</v>
      </c>
      <c r="L108" s="164">
        <v>-61</v>
      </c>
    </row>
    <row r="109" spans="1:12" ht="13.5" x14ac:dyDescent="0.25">
      <c r="A109" s="161">
        <v>103</v>
      </c>
      <c r="B109" s="79" t="s">
        <v>424</v>
      </c>
      <c r="C109" s="160">
        <v>850002</v>
      </c>
      <c r="D109" s="146">
        <v>5</v>
      </c>
      <c r="E109" s="161" t="s">
        <v>203</v>
      </c>
      <c r="F109" s="161">
        <v>2022</v>
      </c>
      <c r="G109" s="146" t="s">
        <v>426</v>
      </c>
      <c r="H109" s="47" t="s">
        <v>509</v>
      </c>
      <c r="I109" s="47" t="s">
        <v>286</v>
      </c>
      <c r="J109" s="163"/>
      <c r="K109" s="162" t="s">
        <v>280</v>
      </c>
      <c r="L109" s="168">
        <v>-64.989999999999995</v>
      </c>
    </row>
    <row r="110" spans="1:12" ht="13.5" x14ac:dyDescent="0.25">
      <c r="A110" s="161">
        <v>104</v>
      </c>
      <c r="B110" s="79" t="s">
        <v>419</v>
      </c>
      <c r="C110" s="160">
        <v>551295000499013</v>
      </c>
      <c r="D110" s="161">
        <v>7</v>
      </c>
      <c r="E110" s="161" t="s">
        <v>203</v>
      </c>
      <c r="F110" s="161">
        <v>2022</v>
      </c>
      <c r="G110" s="161" t="s">
        <v>397</v>
      </c>
      <c r="H110" s="47" t="s">
        <v>164</v>
      </c>
      <c r="I110" s="47" t="s">
        <v>286</v>
      </c>
      <c r="J110" s="163"/>
      <c r="K110" s="162" t="s">
        <v>165</v>
      </c>
      <c r="L110" s="168">
        <v>-803.68</v>
      </c>
    </row>
    <row r="111" spans="1:12" ht="13.5" x14ac:dyDescent="0.25">
      <c r="A111" s="161">
        <v>105</v>
      </c>
      <c r="B111" s="79" t="s">
        <v>458</v>
      </c>
      <c r="C111" s="160">
        <v>554732000025525</v>
      </c>
      <c r="D111" s="161">
        <v>8</v>
      </c>
      <c r="E111" s="161" t="s">
        <v>203</v>
      </c>
      <c r="F111" s="161">
        <v>2022</v>
      </c>
      <c r="G111" s="161" t="s">
        <v>397</v>
      </c>
      <c r="H111" s="47" t="s">
        <v>162</v>
      </c>
      <c r="I111" s="47" t="s">
        <v>405</v>
      </c>
      <c r="J111" s="163"/>
      <c r="K111" s="162" t="s">
        <v>163</v>
      </c>
      <c r="L111" s="90">
        <v>-5000</v>
      </c>
    </row>
    <row r="112" spans="1:12" ht="13.5" x14ac:dyDescent="0.25">
      <c r="A112" s="161">
        <v>106</v>
      </c>
      <c r="B112" s="79" t="s">
        <v>618</v>
      </c>
      <c r="C112" s="160">
        <v>120801</v>
      </c>
      <c r="D112" s="161">
        <v>8</v>
      </c>
      <c r="E112" s="161" t="s">
        <v>203</v>
      </c>
      <c r="F112" s="161">
        <v>2022</v>
      </c>
      <c r="G112" s="170" t="s">
        <v>395</v>
      </c>
      <c r="H112" s="47" t="s">
        <v>204</v>
      </c>
      <c r="I112" s="47" t="s">
        <v>433</v>
      </c>
      <c r="J112" s="163"/>
      <c r="K112" s="162" t="s">
        <v>205</v>
      </c>
      <c r="L112" s="90">
        <v>-2600.7600000000002</v>
      </c>
    </row>
    <row r="113" spans="1:12" ht="13.5" x14ac:dyDescent="0.25">
      <c r="A113" s="146">
        <v>107</v>
      </c>
      <c r="B113" s="79" t="s">
        <v>400</v>
      </c>
      <c r="C113" s="160">
        <v>813421100121385</v>
      </c>
      <c r="D113" s="161">
        <v>8</v>
      </c>
      <c r="E113" s="161" t="s">
        <v>203</v>
      </c>
      <c r="F113" s="161">
        <v>2022</v>
      </c>
      <c r="G113" s="146" t="s">
        <v>403</v>
      </c>
      <c r="H113" s="47" t="s">
        <v>122</v>
      </c>
      <c r="I113" s="47" t="s">
        <v>384</v>
      </c>
      <c r="J113" s="163"/>
      <c r="K113" s="162" t="s">
        <v>123</v>
      </c>
      <c r="L113" s="164">
        <v>-11</v>
      </c>
    </row>
    <row r="114" spans="1:12" ht="13.5" x14ac:dyDescent="0.25">
      <c r="A114" s="146">
        <v>108</v>
      </c>
      <c r="B114" s="79" t="s">
        <v>124</v>
      </c>
      <c r="C114" s="160">
        <v>121201</v>
      </c>
      <c r="D114" s="161">
        <v>12</v>
      </c>
      <c r="E114" s="161" t="s">
        <v>203</v>
      </c>
      <c r="F114" s="161">
        <v>2022</v>
      </c>
      <c r="G114" s="146" t="s">
        <v>392</v>
      </c>
      <c r="H114" s="47" t="s">
        <v>125</v>
      </c>
      <c r="I114" s="47" t="s">
        <v>469</v>
      </c>
      <c r="J114" s="163"/>
      <c r="K114" s="162" t="s">
        <v>126</v>
      </c>
      <c r="L114" s="90">
        <v>-2652</v>
      </c>
    </row>
    <row r="115" spans="1:12" ht="13.5" x14ac:dyDescent="0.25">
      <c r="A115" s="146">
        <v>109</v>
      </c>
      <c r="B115" s="79" t="s">
        <v>424</v>
      </c>
      <c r="C115" s="160">
        <v>850004</v>
      </c>
      <c r="D115" s="161">
        <v>12</v>
      </c>
      <c r="E115" s="161" t="s">
        <v>203</v>
      </c>
      <c r="F115" s="161">
        <v>2022</v>
      </c>
      <c r="G115" s="161" t="s">
        <v>426</v>
      </c>
      <c r="H115" s="47" t="s">
        <v>186</v>
      </c>
      <c r="I115" s="47" t="s">
        <v>286</v>
      </c>
      <c r="J115" s="163"/>
      <c r="K115" s="162" t="s">
        <v>229</v>
      </c>
      <c r="L115" s="168">
        <v>-7.15</v>
      </c>
    </row>
    <row r="116" spans="1:12" ht="13.5" x14ac:dyDescent="0.25">
      <c r="A116" s="146">
        <v>110</v>
      </c>
      <c r="B116" s="79" t="s">
        <v>427</v>
      </c>
      <c r="C116" s="160">
        <v>850004</v>
      </c>
      <c r="D116" s="161">
        <v>12</v>
      </c>
      <c r="E116" s="161" t="s">
        <v>203</v>
      </c>
      <c r="F116" s="161">
        <v>2022</v>
      </c>
      <c r="G116" s="161" t="s">
        <v>426</v>
      </c>
      <c r="H116" s="47" t="s">
        <v>434</v>
      </c>
      <c r="I116" s="47" t="s">
        <v>286</v>
      </c>
      <c r="J116" s="163"/>
      <c r="K116" s="162" t="s">
        <v>436</v>
      </c>
      <c r="L116" s="168">
        <v>-413.6</v>
      </c>
    </row>
    <row r="117" spans="1:12" ht="13.5" x14ac:dyDescent="0.25">
      <c r="A117" s="146">
        <v>111</v>
      </c>
      <c r="B117" s="79" t="s">
        <v>435</v>
      </c>
      <c r="C117" s="160">
        <v>850004</v>
      </c>
      <c r="D117" s="161">
        <v>12</v>
      </c>
      <c r="E117" s="161" t="s">
        <v>203</v>
      </c>
      <c r="F117" s="161">
        <v>2022</v>
      </c>
      <c r="G117" s="161" t="s">
        <v>426</v>
      </c>
      <c r="H117" s="47" t="s">
        <v>281</v>
      </c>
      <c r="I117" s="47" t="s">
        <v>286</v>
      </c>
      <c r="J117" s="163"/>
      <c r="K117" s="162" t="s">
        <v>282</v>
      </c>
      <c r="L117" s="164">
        <v>-12</v>
      </c>
    </row>
    <row r="118" spans="1:12" ht="13.5" x14ac:dyDescent="0.25">
      <c r="A118" s="146">
        <v>112</v>
      </c>
      <c r="B118" s="79" t="s">
        <v>420</v>
      </c>
      <c r="C118" s="160">
        <v>121501</v>
      </c>
      <c r="D118" s="161">
        <v>15</v>
      </c>
      <c r="E118" s="161" t="s">
        <v>203</v>
      </c>
      <c r="F118" s="161">
        <v>2022</v>
      </c>
      <c r="G118" s="161" t="s">
        <v>395</v>
      </c>
      <c r="H118" s="47" t="s">
        <v>166</v>
      </c>
      <c r="I118" s="47" t="s">
        <v>286</v>
      </c>
      <c r="J118" s="163"/>
      <c r="K118" s="162" t="s">
        <v>167</v>
      </c>
      <c r="L118" s="168">
        <v>-947.23</v>
      </c>
    </row>
    <row r="119" spans="1:12" ht="13.5" x14ac:dyDescent="0.25">
      <c r="A119" s="146">
        <v>113</v>
      </c>
      <c r="B119" s="79" t="s">
        <v>400</v>
      </c>
      <c r="C119" s="160">
        <v>863491200050498</v>
      </c>
      <c r="D119" s="161">
        <v>15</v>
      </c>
      <c r="E119" s="161" t="s">
        <v>203</v>
      </c>
      <c r="F119" s="161">
        <v>2022</v>
      </c>
      <c r="G119" s="146" t="s">
        <v>403</v>
      </c>
      <c r="H119" s="47" t="s">
        <v>122</v>
      </c>
      <c r="I119" s="47" t="s">
        <v>384</v>
      </c>
      <c r="J119" s="163"/>
      <c r="K119" s="162" t="s">
        <v>123</v>
      </c>
      <c r="L119" s="91">
        <v>-11</v>
      </c>
    </row>
    <row r="120" spans="1:12" ht="13.5" x14ac:dyDescent="0.25">
      <c r="A120" s="146">
        <v>114</v>
      </c>
      <c r="B120" s="79" t="s">
        <v>124</v>
      </c>
      <c r="C120" s="160">
        <v>554439000039504</v>
      </c>
      <c r="D120" s="161">
        <v>19</v>
      </c>
      <c r="E120" s="161" t="s">
        <v>203</v>
      </c>
      <c r="F120" s="161">
        <v>2022</v>
      </c>
      <c r="G120" s="161" t="s">
        <v>412</v>
      </c>
      <c r="H120" s="146" t="s">
        <v>410</v>
      </c>
      <c r="I120" s="47" t="s">
        <v>437</v>
      </c>
      <c r="J120" s="163"/>
      <c r="K120" s="166" t="s">
        <v>623</v>
      </c>
      <c r="L120" s="90">
        <v>-6487.35</v>
      </c>
    </row>
    <row r="121" spans="1:12" ht="13.5" hidden="1" x14ac:dyDescent="0.25">
      <c r="A121" s="161">
        <v>115</v>
      </c>
      <c r="B121" s="79" t="s">
        <v>124</v>
      </c>
      <c r="C121" s="160">
        <v>554439000039504</v>
      </c>
      <c r="D121" s="161">
        <v>19</v>
      </c>
      <c r="E121" s="161" t="s">
        <v>203</v>
      </c>
      <c r="F121" s="161">
        <v>2022</v>
      </c>
      <c r="G121" s="161" t="s">
        <v>412</v>
      </c>
      <c r="H121" s="146" t="s">
        <v>410</v>
      </c>
      <c r="I121" s="47" t="s">
        <v>438</v>
      </c>
      <c r="J121" s="163"/>
      <c r="K121" s="166" t="s">
        <v>623</v>
      </c>
      <c r="L121" s="91">
        <v>-12708</v>
      </c>
    </row>
    <row r="122" spans="1:12" ht="13.5" x14ac:dyDescent="0.25">
      <c r="A122" s="161">
        <v>116</v>
      </c>
      <c r="B122" s="79" t="s">
        <v>124</v>
      </c>
      <c r="C122" s="160">
        <v>121901</v>
      </c>
      <c r="D122" s="161">
        <v>19</v>
      </c>
      <c r="E122" s="161" t="s">
        <v>203</v>
      </c>
      <c r="F122" s="161">
        <v>2022</v>
      </c>
      <c r="G122" s="161" t="s">
        <v>412</v>
      </c>
      <c r="H122" s="146" t="s">
        <v>410</v>
      </c>
      <c r="I122" s="47" t="s">
        <v>471</v>
      </c>
      <c r="J122" s="163"/>
      <c r="K122" s="166" t="s">
        <v>623</v>
      </c>
      <c r="L122" s="90">
        <v>-6849.66</v>
      </c>
    </row>
    <row r="123" spans="1:12" ht="13.5" x14ac:dyDescent="0.25">
      <c r="A123" s="161">
        <v>117</v>
      </c>
      <c r="B123" s="79" t="s">
        <v>458</v>
      </c>
      <c r="C123" s="160">
        <v>554732000005698</v>
      </c>
      <c r="D123" s="146">
        <v>20</v>
      </c>
      <c r="E123" s="161" t="s">
        <v>203</v>
      </c>
      <c r="F123" s="161">
        <v>2022</v>
      </c>
      <c r="G123" s="161" t="s">
        <v>397</v>
      </c>
      <c r="H123" s="47" t="s">
        <v>191</v>
      </c>
      <c r="I123" s="47" t="s">
        <v>405</v>
      </c>
      <c r="J123" s="163"/>
      <c r="K123" s="162" t="s">
        <v>192</v>
      </c>
      <c r="L123" s="90">
        <v>-3380.8</v>
      </c>
    </row>
    <row r="124" spans="1:12" ht="13.5" x14ac:dyDescent="0.25">
      <c r="A124" s="161">
        <v>118</v>
      </c>
      <c r="B124" s="79" t="s">
        <v>420</v>
      </c>
      <c r="C124" s="160">
        <v>850003</v>
      </c>
      <c r="D124" s="161">
        <v>21</v>
      </c>
      <c r="E124" s="161" t="s">
        <v>203</v>
      </c>
      <c r="F124" s="161">
        <v>2022</v>
      </c>
      <c r="G124" s="146" t="s">
        <v>426</v>
      </c>
      <c r="H124" s="47" t="s">
        <v>206</v>
      </c>
      <c r="I124" s="47" t="s">
        <v>286</v>
      </c>
      <c r="J124" s="163"/>
      <c r="K124" s="162" t="s">
        <v>207</v>
      </c>
      <c r="L124" s="164">
        <v>-180</v>
      </c>
    </row>
    <row r="125" spans="1:12" ht="13.5" x14ac:dyDescent="0.25">
      <c r="A125" s="161">
        <v>119</v>
      </c>
      <c r="B125" s="79" t="s">
        <v>427</v>
      </c>
      <c r="C125" s="160">
        <v>850005</v>
      </c>
      <c r="D125" s="161">
        <v>21</v>
      </c>
      <c r="E125" s="161" t="s">
        <v>203</v>
      </c>
      <c r="F125" s="161">
        <v>2022</v>
      </c>
      <c r="G125" s="146" t="s">
        <v>426</v>
      </c>
      <c r="H125" s="47" t="s">
        <v>283</v>
      </c>
      <c r="I125" s="47" t="s">
        <v>286</v>
      </c>
      <c r="J125" s="163"/>
      <c r="K125" s="162" t="s">
        <v>284</v>
      </c>
      <c r="L125" s="90">
        <v>-676.72</v>
      </c>
    </row>
    <row r="126" spans="1:12" ht="13.5" x14ac:dyDescent="0.25">
      <c r="A126" s="161">
        <v>120</v>
      </c>
      <c r="B126" s="79" t="s">
        <v>441</v>
      </c>
      <c r="C126" s="160">
        <v>850005</v>
      </c>
      <c r="D126" s="161">
        <v>21</v>
      </c>
      <c r="E126" s="161" t="s">
        <v>203</v>
      </c>
      <c r="F126" s="161">
        <v>2022</v>
      </c>
      <c r="G126" s="146" t="s">
        <v>426</v>
      </c>
      <c r="H126" s="47" t="s">
        <v>285</v>
      </c>
      <c r="I126" s="47" t="s">
        <v>286</v>
      </c>
      <c r="J126" s="163"/>
      <c r="K126" s="162" t="s">
        <v>439</v>
      </c>
      <c r="L126" s="91">
        <v>-1333.97</v>
      </c>
    </row>
    <row r="127" spans="1:12" ht="13.5" x14ac:dyDescent="0.25">
      <c r="A127" s="161">
        <v>121</v>
      </c>
      <c r="B127" s="79" t="s">
        <v>458</v>
      </c>
      <c r="C127" s="173">
        <v>10201</v>
      </c>
      <c r="D127" s="130">
        <v>2</v>
      </c>
      <c r="E127" s="130" t="s">
        <v>208</v>
      </c>
      <c r="F127" s="161">
        <v>2023</v>
      </c>
      <c r="G127" s="161" t="s">
        <v>395</v>
      </c>
      <c r="H127" s="47" t="s">
        <v>209</v>
      </c>
      <c r="I127" s="47" t="s">
        <v>405</v>
      </c>
      <c r="J127" s="163"/>
      <c r="K127" s="162" t="s">
        <v>210</v>
      </c>
      <c r="L127" s="98">
        <v>-3180.8</v>
      </c>
    </row>
    <row r="128" spans="1:12" ht="13.5" x14ac:dyDescent="0.25">
      <c r="A128" s="161">
        <v>122</v>
      </c>
      <c r="B128" s="79" t="s">
        <v>459</v>
      </c>
      <c r="C128" s="173">
        <v>10202</v>
      </c>
      <c r="D128" s="130">
        <v>2</v>
      </c>
      <c r="E128" s="130" t="s">
        <v>208</v>
      </c>
      <c r="F128" s="161">
        <v>2023</v>
      </c>
      <c r="G128" s="161" t="s">
        <v>395</v>
      </c>
      <c r="H128" s="47" t="s">
        <v>211</v>
      </c>
      <c r="I128" s="47" t="s">
        <v>614</v>
      </c>
      <c r="J128" s="163"/>
      <c r="K128" s="162" t="s">
        <v>212</v>
      </c>
      <c r="L128" s="99">
        <v>-3962.83</v>
      </c>
    </row>
    <row r="129" spans="1:12" ht="13.5" x14ac:dyDescent="0.25">
      <c r="A129" s="161">
        <v>123</v>
      </c>
      <c r="B129" s="79" t="s">
        <v>603</v>
      </c>
      <c r="C129" s="173">
        <v>10203</v>
      </c>
      <c r="D129" s="130">
        <v>2</v>
      </c>
      <c r="E129" s="130" t="s">
        <v>208</v>
      </c>
      <c r="F129" s="130">
        <v>2023</v>
      </c>
      <c r="G129" s="161" t="s">
        <v>395</v>
      </c>
      <c r="H129" s="47" t="s">
        <v>127</v>
      </c>
      <c r="I129" s="47" t="s">
        <v>128</v>
      </c>
      <c r="J129" s="163"/>
      <c r="K129" s="162" t="s">
        <v>129</v>
      </c>
      <c r="L129" s="80">
        <v>-2200.92</v>
      </c>
    </row>
    <row r="130" spans="1:12" ht="13.5" x14ac:dyDescent="0.25">
      <c r="A130" s="161">
        <v>124</v>
      </c>
      <c r="B130" s="79" t="s">
        <v>615</v>
      </c>
      <c r="C130" s="173">
        <v>10204</v>
      </c>
      <c r="D130" s="130">
        <v>2</v>
      </c>
      <c r="E130" s="130" t="s">
        <v>208</v>
      </c>
      <c r="F130" s="130">
        <v>2023</v>
      </c>
      <c r="G130" s="161" t="s">
        <v>395</v>
      </c>
      <c r="H130" s="47" t="s">
        <v>144</v>
      </c>
      <c r="I130" s="47" t="s">
        <v>409</v>
      </c>
      <c r="J130" s="163"/>
      <c r="K130" s="162" t="s">
        <v>145</v>
      </c>
      <c r="L130" s="80">
        <v>-1936.74</v>
      </c>
    </row>
    <row r="131" spans="1:12" ht="13.5" x14ac:dyDescent="0.25">
      <c r="A131" s="161">
        <v>125</v>
      </c>
      <c r="B131" s="79" t="s">
        <v>615</v>
      </c>
      <c r="C131" s="173">
        <v>10205</v>
      </c>
      <c r="D131" s="130">
        <v>2</v>
      </c>
      <c r="E131" s="130" t="s">
        <v>208</v>
      </c>
      <c r="F131" s="130">
        <v>2023</v>
      </c>
      <c r="G131" s="161" t="s">
        <v>395</v>
      </c>
      <c r="H131" s="47" t="s">
        <v>176</v>
      </c>
      <c r="I131" s="47" t="s">
        <v>408</v>
      </c>
      <c r="J131" s="163"/>
      <c r="K131" s="162" t="s">
        <v>177</v>
      </c>
      <c r="L131" s="80">
        <v>-3975.62</v>
      </c>
    </row>
    <row r="132" spans="1:12" ht="13.5" x14ac:dyDescent="0.25">
      <c r="A132" s="161">
        <v>126</v>
      </c>
      <c r="B132" s="79" t="s">
        <v>615</v>
      </c>
      <c r="C132" s="173">
        <v>10206</v>
      </c>
      <c r="D132" s="130">
        <v>2</v>
      </c>
      <c r="E132" s="130" t="s">
        <v>208</v>
      </c>
      <c r="F132" s="130">
        <v>2023</v>
      </c>
      <c r="G132" s="161" t="s">
        <v>395</v>
      </c>
      <c r="H132" s="47" t="s">
        <v>174</v>
      </c>
      <c r="I132" s="47" t="s">
        <v>408</v>
      </c>
      <c r="J132" s="163"/>
      <c r="K132" s="162" t="s">
        <v>175</v>
      </c>
      <c r="L132" s="80">
        <v>-3975.62</v>
      </c>
    </row>
    <row r="133" spans="1:12" ht="13.5" x14ac:dyDescent="0.25">
      <c r="A133" s="161">
        <v>127</v>
      </c>
      <c r="B133" s="79" t="s">
        <v>400</v>
      </c>
      <c r="C133" s="173">
        <v>820021100102118</v>
      </c>
      <c r="D133" s="130">
        <v>2</v>
      </c>
      <c r="E133" s="130" t="s">
        <v>208</v>
      </c>
      <c r="F133" s="130">
        <v>2023</v>
      </c>
      <c r="G133" s="146" t="s">
        <v>403</v>
      </c>
      <c r="H133" s="47" t="s">
        <v>122</v>
      </c>
      <c r="I133" s="47" t="s">
        <v>384</v>
      </c>
      <c r="J133" s="163"/>
      <c r="K133" s="162" t="s">
        <v>123</v>
      </c>
      <c r="L133" s="80">
        <v>-11</v>
      </c>
    </row>
    <row r="134" spans="1:12" ht="13.5" x14ac:dyDescent="0.25">
      <c r="A134" s="161">
        <v>128</v>
      </c>
      <c r="B134" s="79" t="s">
        <v>400</v>
      </c>
      <c r="C134" s="173">
        <v>820021100102119</v>
      </c>
      <c r="D134" s="146">
        <v>2</v>
      </c>
      <c r="E134" s="130" t="s">
        <v>208</v>
      </c>
      <c r="F134" s="130">
        <v>2023</v>
      </c>
      <c r="G134" s="146" t="s">
        <v>403</v>
      </c>
      <c r="H134" s="47" t="s">
        <v>122</v>
      </c>
      <c r="I134" s="47" t="s">
        <v>384</v>
      </c>
      <c r="J134" s="163"/>
      <c r="K134" s="162" t="s">
        <v>123</v>
      </c>
      <c r="L134" s="80">
        <v>-11</v>
      </c>
    </row>
    <row r="135" spans="1:12" ht="13.5" x14ac:dyDescent="0.25">
      <c r="A135" s="161">
        <v>129</v>
      </c>
      <c r="B135" s="79" t="s">
        <v>400</v>
      </c>
      <c r="C135" s="173">
        <v>820021100102120</v>
      </c>
      <c r="D135" s="146">
        <v>2</v>
      </c>
      <c r="E135" s="130" t="s">
        <v>208</v>
      </c>
      <c r="F135" s="130">
        <v>2023</v>
      </c>
      <c r="G135" s="146" t="s">
        <v>403</v>
      </c>
      <c r="H135" s="47" t="s">
        <v>122</v>
      </c>
      <c r="I135" s="47" t="s">
        <v>384</v>
      </c>
      <c r="J135" s="163"/>
      <c r="K135" s="162" t="s">
        <v>123</v>
      </c>
      <c r="L135" s="80">
        <v>-11</v>
      </c>
    </row>
    <row r="136" spans="1:12" ht="13.5" x14ac:dyDescent="0.25">
      <c r="A136" s="161">
        <v>130</v>
      </c>
      <c r="B136" s="79" t="s">
        <v>615</v>
      </c>
      <c r="C136" s="173">
        <v>551041000027405</v>
      </c>
      <c r="D136" s="130">
        <v>3</v>
      </c>
      <c r="E136" s="130" t="s">
        <v>208</v>
      </c>
      <c r="F136" s="130">
        <v>2023</v>
      </c>
      <c r="G136" s="161" t="s">
        <v>397</v>
      </c>
      <c r="H136" s="47" t="s">
        <v>213</v>
      </c>
      <c r="I136" s="47" t="s">
        <v>408</v>
      </c>
      <c r="J136" s="163"/>
      <c r="K136" s="162" t="s">
        <v>214</v>
      </c>
      <c r="L136" s="80">
        <v>-4030.14</v>
      </c>
    </row>
    <row r="137" spans="1:12" ht="13.5" x14ac:dyDescent="0.25">
      <c r="A137" s="161">
        <v>131</v>
      </c>
      <c r="B137" s="79" t="s">
        <v>640</v>
      </c>
      <c r="C137" s="173">
        <v>10301</v>
      </c>
      <c r="D137" s="130">
        <v>3</v>
      </c>
      <c r="E137" s="130" t="s">
        <v>208</v>
      </c>
      <c r="F137" s="130">
        <v>2023</v>
      </c>
      <c r="G137" s="161" t="s">
        <v>395</v>
      </c>
      <c r="H137" s="47" t="s">
        <v>178</v>
      </c>
      <c r="I137" s="47" t="s">
        <v>286</v>
      </c>
      <c r="J137" s="163"/>
      <c r="K137" s="162" t="s">
        <v>179</v>
      </c>
      <c r="L137" s="80">
        <v>-1008</v>
      </c>
    </row>
    <row r="138" spans="1:12" ht="13.5" x14ac:dyDescent="0.25">
      <c r="A138" s="161">
        <v>132</v>
      </c>
      <c r="B138" s="79" t="s">
        <v>400</v>
      </c>
      <c r="C138" s="173">
        <v>820031100095534</v>
      </c>
      <c r="D138" s="130">
        <v>3</v>
      </c>
      <c r="E138" s="130" t="s">
        <v>208</v>
      </c>
      <c r="F138" s="130">
        <v>2023</v>
      </c>
      <c r="G138" s="130" t="s">
        <v>403</v>
      </c>
      <c r="H138" s="47" t="s">
        <v>122</v>
      </c>
      <c r="I138" s="47" t="s">
        <v>384</v>
      </c>
      <c r="J138" s="163"/>
      <c r="K138" s="162" t="s">
        <v>123</v>
      </c>
      <c r="L138" s="80">
        <v>-11</v>
      </c>
    </row>
    <row r="139" spans="1:12" ht="13.5" x14ac:dyDescent="0.25">
      <c r="A139" s="161">
        <v>133</v>
      </c>
      <c r="B139" s="79" t="s">
        <v>400</v>
      </c>
      <c r="C139" s="173">
        <v>850051200761624</v>
      </c>
      <c r="D139" s="130">
        <v>5</v>
      </c>
      <c r="E139" s="130" t="s">
        <v>208</v>
      </c>
      <c r="F139" s="130">
        <v>2023</v>
      </c>
      <c r="G139" s="130" t="s">
        <v>403</v>
      </c>
      <c r="H139" s="47" t="s">
        <v>122</v>
      </c>
      <c r="I139" s="47" t="s">
        <v>384</v>
      </c>
      <c r="J139" s="163"/>
      <c r="K139" s="162" t="s">
        <v>123</v>
      </c>
      <c r="L139" s="80">
        <v>-69</v>
      </c>
    </row>
    <row r="140" spans="1:12" ht="13.5" x14ac:dyDescent="0.25">
      <c r="A140" s="161">
        <v>134</v>
      </c>
      <c r="B140" s="79" t="s">
        <v>124</v>
      </c>
      <c r="C140" s="173">
        <v>11001</v>
      </c>
      <c r="D140" s="130">
        <v>10</v>
      </c>
      <c r="E140" s="130" t="s">
        <v>208</v>
      </c>
      <c r="F140" s="130">
        <v>2023</v>
      </c>
      <c r="G140" s="130" t="s">
        <v>392</v>
      </c>
      <c r="H140" s="47" t="s">
        <v>125</v>
      </c>
      <c r="I140" s="47" t="s">
        <v>470</v>
      </c>
      <c r="J140" s="163"/>
      <c r="K140" s="162" t="s">
        <v>126</v>
      </c>
      <c r="L140" s="80">
        <v>-540.45000000000005</v>
      </c>
    </row>
    <row r="141" spans="1:12" ht="13.5" x14ac:dyDescent="0.25">
      <c r="A141" s="161">
        <v>135</v>
      </c>
      <c r="B141" s="79" t="s">
        <v>592</v>
      </c>
      <c r="C141" s="173">
        <v>11201</v>
      </c>
      <c r="D141" s="130">
        <v>12</v>
      </c>
      <c r="E141" s="130" t="s">
        <v>208</v>
      </c>
      <c r="F141" s="130">
        <v>2023</v>
      </c>
      <c r="G141" s="162" t="s">
        <v>442</v>
      </c>
      <c r="H141" s="47" t="s">
        <v>216</v>
      </c>
      <c r="I141" s="47" t="s">
        <v>286</v>
      </c>
      <c r="J141" s="163"/>
      <c r="K141" s="162" t="s">
        <v>217</v>
      </c>
      <c r="L141" s="80">
        <v>-5451.79</v>
      </c>
    </row>
    <row r="142" spans="1:12" ht="13.5" x14ac:dyDescent="0.25">
      <c r="A142" s="161">
        <v>136</v>
      </c>
      <c r="B142" s="79" t="s">
        <v>124</v>
      </c>
      <c r="C142" s="173">
        <v>554439000039504</v>
      </c>
      <c r="D142" s="130">
        <v>19</v>
      </c>
      <c r="E142" s="130" t="s">
        <v>208</v>
      </c>
      <c r="F142" s="130">
        <v>2023</v>
      </c>
      <c r="G142" s="130" t="s">
        <v>412</v>
      </c>
      <c r="H142" s="146" t="s">
        <v>410</v>
      </c>
      <c r="I142" s="47" t="s">
        <v>472</v>
      </c>
      <c r="J142" s="163"/>
      <c r="K142" s="166" t="s">
        <v>623</v>
      </c>
      <c r="L142" s="80">
        <v>-1903.99</v>
      </c>
    </row>
    <row r="143" spans="1:12" ht="13.5" hidden="1" x14ac:dyDescent="0.25">
      <c r="A143" s="161">
        <v>137</v>
      </c>
      <c r="B143" s="79" t="s">
        <v>124</v>
      </c>
      <c r="C143" s="173">
        <v>554439000039504</v>
      </c>
      <c r="D143" s="130">
        <v>19</v>
      </c>
      <c r="E143" s="130" t="s">
        <v>208</v>
      </c>
      <c r="F143" s="130">
        <v>2023</v>
      </c>
      <c r="G143" s="130" t="s">
        <v>412</v>
      </c>
      <c r="H143" s="146" t="s">
        <v>410</v>
      </c>
      <c r="I143" s="47" t="s">
        <v>453</v>
      </c>
      <c r="J143" s="163"/>
      <c r="K143" s="166" t="s">
        <v>623</v>
      </c>
      <c r="L143" s="80">
        <v>-3461.8</v>
      </c>
    </row>
    <row r="144" spans="1:12" ht="13.5" x14ac:dyDescent="0.25">
      <c r="A144" s="161">
        <v>138</v>
      </c>
      <c r="B144" s="79" t="s">
        <v>124</v>
      </c>
      <c r="C144" s="173">
        <v>11901</v>
      </c>
      <c r="D144" s="130">
        <v>19</v>
      </c>
      <c r="E144" s="130" t="s">
        <v>208</v>
      </c>
      <c r="F144" s="130">
        <v>2023</v>
      </c>
      <c r="G144" s="130" t="s">
        <v>412</v>
      </c>
      <c r="H144" s="146" t="s">
        <v>410</v>
      </c>
      <c r="I144" s="47" t="s">
        <v>627</v>
      </c>
      <c r="J144" s="163"/>
      <c r="K144" s="166" t="s">
        <v>623</v>
      </c>
      <c r="L144" s="80">
        <v>-715.2</v>
      </c>
    </row>
    <row r="145" spans="1:12" ht="13.5" hidden="1" x14ac:dyDescent="0.25">
      <c r="A145" s="161">
        <v>139</v>
      </c>
      <c r="B145" s="79" t="s">
        <v>383</v>
      </c>
      <c r="C145" s="173">
        <v>554439000039504</v>
      </c>
      <c r="D145" s="130">
        <v>23</v>
      </c>
      <c r="E145" s="130" t="s">
        <v>208</v>
      </c>
      <c r="F145" s="130">
        <v>2023</v>
      </c>
      <c r="G145" s="161" t="s">
        <v>397</v>
      </c>
      <c r="H145" s="47" t="s">
        <v>170</v>
      </c>
      <c r="I145" s="47" t="s">
        <v>421</v>
      </c>
      <c r="J145" s="163"/>
      <c r="K145" s="162" t="s">
        <v>171</v>
      </c>
      <c r="L145" s="80">
        <v>-12577.32</v>
      </c>
    </row>
    <row r="146" spans="1:12" ht="13.5" x14ac:dyDescent="0.25">
      <c r="A146" s="161">
        <v>140</v>
      </c>
      <c r="B146" s="79" t="s">
        <v>419</v>
      </c>
      <c r="C146" s="173">
        <v>551295000499013</v>
      </c>
      <c r="D146" s="130">
        <v>26</v>
      </c>
      <c r="E146" s="130" t="s">
        <v>208</v>
      </c>
      <c r="F146" s="130">
        <v>2023</v>
      </c>
      <c r="G146" s="161" t="s">
        <v>397</v>
      </c>
      <c r="H146" s="47" t="s">
        <v>164</v>
      </c>
      <c r="I146" s="47" t="s">
        <v>286</v>
      </c>
      <c r="J146" s="163"/>
      <c r="K146" s="162" t="s">
        <v>218</v>
      </c>
      <c r="L146" s="80">
        <v>-1033.3</v>
      </c>
    </row>
    <row r="147" spans="1:12" ht="13.5" x14ac:dyDescent="0.25">
      <c r="A147" s="161">
        <v>141</v>
      </c>
      <c r="B147" s="79" t="s">
        <v>647</v>
      </c>
      <c r="C147" s="173">
        <v>12701</v>
      </c>
      <c r="D147" s="130">
        <v>27</v>
      </c>
      <c r="E147" s="130" t="s">
        <v>208</v>
      </c>
      <c r="F147" s="130">
        <v>2023</v>
      </c>
      <c r="G147" s="130" t="s">
        <v>395</v>
      </c>
      <c r="H147" s="47" t="s">
        <v>219</v>
      </c>
      <c r="I147" s="47" t="s">
        <v>286</v>
      </c>
      <c r="J147" s="163"/>
      <c r="K147" s="162" t="s">
        <v>220</v>
      </c>
      <c r="L147" s="80">
        <v>-360</v>
      </c>
    </row>
    <row r="148" spans="1:12" ht="13.5" x14ac:dyDescent="0.25">
      <c r="A148" s="161">
        <v>142</v>
      </c>
      <c r="B148" s="79" t="s">
        <v>420</v>
      </c>
      <c r="C148" s="173">
        <v>12702</v>
      </c>
      <c r="D148" s="130">
        <v>27</v>
      </c>
      <c r="E148" s="130" t="s">
        <v>208</v>
      </c>
      <c r="F148" s="130">
        <v>2023</v>
      </c>
      <c r="G148" s="130" t="s">
        <v>395</v>
      </c>
      <c r="H148" s="47" t="s">
        <v>221</v>
      </c>
      <c r="I148" s="47" t="s">
        <v>286</v>
      </c>
      <c r="J148" s="163"/>
      <c r="K148" s="162" t="s">
        <v>222</v>
      </c>
      <c r="L148" s="80">
        <v>-1504.3</v>
      </c>
    </row>
    <row r="149" spans="1:12" ht="13.5" x14ac:dyDescent="0.25">
      <c r="A149" s="161">
        <v>143</v>
      </c>
      <c r="B149" s="79" t="s">
        <v>400</v>
      </c>
      <c r="C149" s="173">
        <v>820271100265179</v>
      </c>
      <c r="D149" s="130">
        <v>27</v>
      </c>
      <c r="E149" s="130" t="s">
        <v>208</v>
      </c>
      <c r="F149" s="130">
        <v>2023</v>
      </c>
      <c r="G149" s="130" t="s">
        <v>403</v>
      </c>
      <c r="H149" s="47" t="s">
        <v>122</v>
      </c>
      <c r="I149" s="47" t="s">
        <v>384</v>
      </c>
      <c r="J149" s="163"/>
      <c r="K149" s="162" t="s">
        <v>123</v>
      </c>
      <c r="L149" s="80">
        <v>-11.5</v>
      </c>
    </row>
    <row r="150" spans="1:12" ht="13.5" x14ac:dyDescent="0.25">
      <c r="A150" s="161">
        <v>144</v>
      </c>
      <c r="B150" s="79" t="s">
        <v>400</v>
      </c>
      <c r="C150" s="173">
        <v>820271100265180</v>
      </c>
      <c r="D150" s="130">
        <v>27</v>
      </c>
      <c r="E150" s="130" t="s">
        <v>208</v>
      </c>
      <c r="F150" s="130">
        <v>2023</v>
      </c>
      <c r="G150" s="130" t="s">
        <v>403</v>
      </c>
      <c r="H150" s="47" t="s">
        <v>122</v>
      </c>
      <c r="I150" s="47" t="s">
        <v>384</v>
      </c>
      <c r="J150" s="163"/>
      <c r="K150" s="162" t="s">
        <v>123</v>
      </c>
      <c r="L150" s="80">
        <v>-11.5</v>
      </c>
    </row>
    <row r="151" spans="1:12" ht="13.5" x14ac:dyDescent="0.25">
      <c r="A151" s="161">
        <v>145</v>
      </c>
      <c r="B151" s="79" t="s">
        <v>615</v>
      </c>
      <c r="C151" s="173">
        <v>551041000027405</v>
      </c>
      <c r="D151" s="130">
        <v>1</v>
      </c>
      <c r="E151" s="130" t="s">
        <v>223</v>
      </c>
      <c r="F151" s="130">
        <v>2023</v>
      </c>
      <c r="G151" s="161" t="s">
        <v>397</v>
      </c>
      <c r="H151" s="47" t="s">
        <v>213</v>
      </c>
      <c r="I151" s="47" t="s">
        <v>409</v>
      </c>
      <c r="J151" s="163"/>
      <c r="K151" s="162" t="s">
        <v>214</v>
      </c>
      <c r="L151" s="174">
        <v>-4030.14</v>
      </c>
    </row>
    <row r="152" spans="1:12" ht="13.5" x14ac:dyDescent="0.25">
      <c r="A152" s="161">
        <v>146</v>
      </c>
      <c r="B152" s="79" t="s">
        <v>615</v>
      </c>
      <c r="C152" s="173">
        <v>551295000101879</v>
      </c>
      <c r="D152" s="130">
        <v>1</v>
      </c>
      <c r="E152" s="130" t="s">
        <v>223</v>
      </c>
      <c r="F152" s="130">
        <v>2023</v>
      </c>
      <c r="G152" s="161" t="s">
        <v>397</v>
      </c>
      <c r="H152" s="47" t="s">
        <v>224</v>
      </c>
      <c r="I152" s="47" t="s">
        <v>409</v>
      </c>
      <c r="J152" s="163"/>
      <c r="K152" s="162" t="s">
        <v>225</v>
      </c>
      <c r="L152" s="174">
        <v>-1936.74</v>
      </c>
    </row>
    <row r="153" spans="1:12" ht="13.5" x14ac:dyDescent="0.25">
      <c r="A153" s="161">
        <v>147</v>
      </c>
      <c r="B153" s="79" t="s">
        <v>603</v>
      </c>
      <c r="C153" s="173">
        <v>20101</v>
      </c>
      <c r="D153" s="130">
        <v>1</v>
      </c>
      <c r="E153" s="130" t="s">
        <v>223</v>
      </c>
      <c r="F153" s="130">
        <v>2023</v>
      </c>
      <c r="G153" s="130" t="s">
        <v>395</v>
      </c>
      <c r="H153" s="47" t="s">
        <v>127</v>
      </c>
      <c r="I153" s="47" t="s">
        <v>128</v>
      </c>
      <c r="J153" s="163"/>
      <c r="K153" s="162" t="s">
        <v>129</v>
      </c>
      <c r="L153" s="174">
        <v>-2200.92</v>
      </c>
    </row>
    <row r="154" spans="1:12" ht="13.5" x14ac:dyDescent="0.25">
      <c r="A154" s="161">
        <v>148</v>
      </c>
      <c r="B154" s="79" t="s">
        <v>615</v>
      </c>
      <c r="C154" s="173">
        <v>20102</v>
      </c>
      <c r="D154" s="130">
        <v>1</v>
      </c>
      <c r="E154" s="130" t="s">
        <v>223</v>
      </c>
      <c r="F154" s="130">
        <v>2023</v>
      </c>
      <c r="G154" s="130" t="s">
        <v>395</v>
      </c>
      <c r="H154" s="47" t="s">
        <v>144</v>
      </c>
      <c r="I154" s="47" t="s">
        <v>409</v>
      </c>
      <c r="J154" s="163"/>
      <c r="K154" s="162" t="s">
        <v>145</v>
      </c>
      <c r="L154" s="174">
        <v>-1936.74</v>
      </c>
    </row>
    <row r="155" spans="1:12" ht="13.5" x14ac:dyDescent="0.25">
      <c r="A155" s="161">
        <v>149</v>
      </c>
      <c r="B155" s="79" t="s">
        <v>400</v>
      </c>
      <c r="C155" s="173">
        <v>830371104502006</v>
      </c>
      <c r="D155" s="130">
        <v>6</v>
      </c>
      <c r="E155" s="130" t="s">
        <v>223</v>
      </c>
      <c r="F155" s="130">
        <v>2023</v>
      </c>
      <c r="G155" s="130" t="s">
        <v>403</v>
      </c>
      <c r="H155" s="47" t="s">
        <v>122</v>
      </c>
      <c r="I155" s="47" t="s">
        <v>384</v>
      </c>
      <c r="J155" s="163"/>
      <c r="K155" s="162" t="s">
        <v>123</v>
      </c>
      <c r="L155" s="174">
        <v>-69</v>
      </c>
    </row>
    <row r="156" spans="1:12" ht="13.5" x14ac:dyDescent="0.25">
      <c r="A156" s="161">
        <v>150</v>
      </c>
      <c r="B156" s="79" t="s">
        <v>458</v>
      </c>
      <c r="C156" s="173">
        <v>21001</v>
      </c>
      <c r="D156" s="130">
        <v>10</v>
      </c>
      <c r="E156" s="130" t="s">
        <v>223</v>
      </c>
      <c r="F156" s="130">
        <v>2023</v>
      </c>
      <c r="G156" s="130" t="s">
        <v>227</v>
      </c>
      <c r="H156" s="47" t="s">
        <v>209</v>
      </c>
      <c r="I156" s="47" t="s">
        <v>405</v>
      </c>
      <c r="J156" s="163"/>
      <c r="K156" s="162" t="s">
        <v>210</v>
      </c>
      <c r="L156" s="80">
        <v>-3290</v>
      </c>
    </row>
    <row r="157" spans="1:12" ht="13.5" x14ac:dyDescent="0.25">
      <c r="A157" s="161">
        <v>151</v>
      </c>
      <c r="B157" s="79" t="s">
        <v>124</v>
      </c>
      <c r="C157" s="173">
        <v>21002</v>
      </c>
      <c r="D157" s="130">
        <v>10</v>
      </c>
      <c r="E157" s="130" t="s">
        <v>223</v>
      </c>
      <c r="F157" s="130">
        <v>2023</v>
      </c>
      <c r="G157" s="130" t="s">
        <v>392</v>
      </c>
      <c r="H157" s="47" t="s">
        <v>125</v>
      </c>
      <c r="I157" s="47" t="s">
        <v>454</v>
      </c>
      <c r="J157" s="163"/>
      <c r="K157" s="162" t="s">
        <v>126</v>
      </c>
      <c r="L157" s="80">
        <v>-1423.5</v>
      </c>
    </row>
    <row r="158" spans="1:12" ht="13.5" x14ac:dyDescent="0.25">
      <c r="A158" s="161">
        <v>152</v>
      </c>
      <c r="B158" s="79" t="s">
        <v>427</v>
      </c>
      <c r="C158" s="173">
        <v>850006</v>
      </c>
      <c r="D158" s="130">
        <v>13</v>
      </c>
      <c r="E158" s="130" t="s">
        <v>223</v>
      </c>
      <c r="F158" s="130">
        <v>2023</v>
      </c>
      <c r="G158" s="130" t="s">
        <v>679</v>
      </c>
      <c r="H158" s="47" t="s">
        <v>186</v>
      </c>
      <c r="I158" s="47" t="s">
        <v>286</v>
      </c>
      <c r="J158" s="163"/>
      <c r="K158" s="162" t="s">
        <v>229</v>
      </c>
      <c r="L158" s="80">
        <v>-1080.1099999999999</v>
      </c>
    </row>
    <row r="159" spans="1:12" ht="13.5" hidden="1" x14ac:dyDescent="0.25">
      <c r="A159" s="161">
        <v>153</v>
      </c>
      <c r="B159" s="79" t="s">
        <v>124</v>
      </c>
      <c r="C159" s="173">
        <v>554439000039504</v>
      </c>
      <c r="D159" s="130">
        <v>15</v>
      </c>
      <c r="E159" s="130" t="s">
        <v>223</v>
      </c>
      <c r="F159" s="130">
        <v>2023</v>
      </c>
      <c r="G159" s="130" t="s">
        <v>412</v>
      </c>
      <c r="H159" s="146" t="s">
        <v>410</v>
      </c>
      <c r="I159" s="47" t="s">
        <v>455</v>
      </c>
      <c r="J159" s="163"/>
      <c r="K159" s="166" t="s">
        <v>623</v>
      </c>
      <c r="L159" s="80">
        <v>-6194</v>
      </c>
    </row>
    <row r="160" spans="1:12" ht="13.5" x14ac:dyDescent="0.25">
      <c r="A160" s="161">
        <v>154</v>
      </c>
      <c r="B160" s="79" t="s">
        <v>124</v>
      </c>
      <c r="C160" s="173">
        <v>554439000039504</v>
      </c>
      <c r="D160" s="130">
        <v>15</v>
      </c>
      <c r="E160" s="130" t="s">
        <v>223</v>
      </c>
      <c r="F160" s="130">
        <v>2023</v>
      </c>
      <c r="G160" s="130" t="s">
        <v>412</v>
      </c>
      <c r="H160" s="146" t="s">
        <v>410</v>
      </c>
      <c r="I160" s="47" t="s">
        <v>688</v>
      </c>
      <c r="J160" s="163"/>
      <c r="K160" s="166" t="s">
        <v>623</v>
      </c>
      <c r="L160" s="80">
        <v>-3406.7</v>
      </c>
    </row>
    <row r="161" spans="1:12" ht="13.5" x14ac:dyDescent="0.25">
      <c r="A161" s="161">
        <v>155</v>
      </c>
      <c r="B161" s="79" t="s">
        <v>124</v>
      </c>
      <c r="C161" s="173">
        <v>21501</v>
      </c>
      <c r="D161" s="130">
        <v>15</v>
      </c>
      <c r="E161" s="130" t="s">
        <v>223</v>
      </c>
      <c r="F161" s="130">
        <v>2023</v>
      </c>
      <c r="G161" s="130" t="s">
        <v>412</v>
      </c>
      <c r="H161" s="146" t="s">
        <v>410</v>
      </c>
      <c r="I161" s="47" t="s">
        <v>456</v>
      </c>
      <c r="J161" s="163"/>
      <c r="K161" s="166" t="s">
        <v>623</v>
      </c>
      <c r="L161" s="80">
        <v>-1869.13</v>
      </c>
    </row>
    <row r="162" spans="1:12" ht="13.5" x14ac:dyDescent="0.25">
      <c r="A162" s="161">
        <v>156</v>
      </c>
      <c r="B162" s="79" t="s">
        <v>615</v>
      </c>
      <c r="C162" s="173">
        <v>551041000027405</v>
      </c>
      <c r="D162" s="130">
        <v>1</v>
      </c>
      <c r="E162" s="130" t="s">
        <v>230</v>
      </c>
      <c r="F162" s="130">
        <v>2023</v>
      </c>
      <c r="G162" s="130" t="s">
        <v>397</v>
      </c>
      <c r="H162" s="47" t="s">
        <v>213</v>
      </c>
      <c r="I162" s="47" t="s">
        <v>409</v>
      </c>
      <c r="J162" s="163"/>
      <c r="K162" s="162" t="s">
        <v>214</v>
      </c>
      <c r="L162" s="80">
        <v>-4030.14</v>
      </c>
    </row>
    <row r="163" spans="1:12" ht="13.5" x14ac:dyDescent="0.25">
      <c r="A163" s="161">
        <v>157</v>
      </c>
      <c r="B163" s="79" t="s">
        <v>603</v>
      </c>
      <c r="C163" s="173">
        <v>30101</v>
      </c>
      <c r="D163" s="130">
        <v>1</v>
      </c>
      <c r="E163" s="130" t="s">
        <v>230</v>
      </c>
      <c r="F163" s="130">
        <v>2023</v>
      </c>
      <c r="G163" s="130" t="s">
        <v>395</v>
      </c>
      <c r="H163" s="47" t="s">
        <v>127</v>
      </c>
      <c r="I163" s="47" t="s">
        <v>128</v>
      </c>
      <c r="J163" s="163"/>
      <c r="K163" s="162" t="s">
        <v>129</v>
      </c>
      <c r="L163" s="80">
        <v>-2200.92</v>
      </c>
    </row>
    <row r="164" spans="1:12" ht="13.5" x14ac:dyDescent="0.25">
      <c r="A164" s="161">
        <v>158</v>
      </c>
      <c r="B164" s="79" t="s">
        <v>615</v>
      </c>
      <c r="C164" s="173">
        <v>30102</v>
      </c>
      <c r="D164" s="130">
        <v>1</v>
      </c>
      <c r="E164" s="130" t="s">
        <v>230</v>
      </c>
      <c r="F164" s="130">
        <v>2023</v>
      </c>
      <c r="G164" s="130" t="s">
        <v>395</v>
      </c>
      <c r="H164" s="47" t="s">
        <v>144</v>
      </c>
      <c r="I164" s="47" t="s">
        <v>409</v>
      </c>
      <c r="J164" s="163"/>
      <c r="K164" s="162" t="s">
        <v>145</v>
      </c>
      <c r="L164" s="80">
        <v>-1936.74</v>
      </c>
    </row>
    <row r="165" spans="1:12" ht="13.5" x14ac:dyDescent="0.25">
      <c r="A165" s="146">
        <v>159</v>
      </c>
      <c r="B165" s="79" t="s">
        <v>647</v>
      </c>
      <c r="C165" s="173">
        <v>30103</v>
      </c>
      <c r="D165" s="130">
        <v>1</v>
      </c>
      <c r="E165" s="130" t="s">
        <v>230</v>
      </c>
      <c r="F165" s="130">
        <v>2023</v>
      </c>
      <c r="G165" s="130" t="s">
        <v>395</v>
      </c>
      <c r="H165" s="47" t="s">
        <v>231</v>
      </c>
      <c r="I165" s="47" t="s">
        <v>286</v>
      </c>
      <c r="J165" s="163"/>
      <c r="K165" s="162" t="s">
        <v>189</v>
      </c>
      <c r="L165" s="80">
        <v>-2758</v>
      </c>
    </row>
    <row r="166" spans="1:12" ht="13.5" x14ac:dyDescent="0.25">
      <c r="A166" s="146">
        <v>160</v>
      </c>
      <c r="B166" s="79" t="s">
        <v>400</v>
      </c>
      <c r="C166" s="173">
        <v>800651100774563</v>
      </c>
      <c r="D166" s="130">
        <v>6</v>
      </c>
      <c r="E166" s="130" t="s">
        <v>230</v>
      </c>
      <c r="F166" s="130">
        <v>2023</v>
      </c>
      <c r="G166" s="130" t="s">
        <v>403</v>
      </c>
      <c r="H166" s="47" t="s">
        <v>122</v>
      </c>
      <c r="I166" s="47" t="s">
        <v>384</v>
      </c>
      <c r="J166" s="163"/>
      <c r="K166" s="162" t="s">
        <v>123</v>
      </c>
      <c r="L166" s="80">
        <v>-69</v>
      </c>
    </row>
    <row r="167" spans="1:12" ht="13.5" x14ac:dyDescent="0.25">
      <c r="A167" s="146">
        <v>161</v>
      </c>
      <c r="B167" s="79" t="s">
        <v>459</v>
      </c>
      <c r="C167" s="173">
        <v>30801</v>
      </c>
      <c r="D167" s="130">
        <v>8</v>
      </c>
      <c r="E167" s="130" t="s">
        <v>230</v>
      </c>
      <c r="F167" s="130">
        <v>2023</v>
      </c>
      <c r="G167" s="130" t="s">
        <v>395</v>
      </c>
      <c r="H167" s="47" t="s">
        <v>204</v>
      </c>
      <c r="I167" s="47" t="s">
        <v>614</v>
      </c>
      <c r="J167" s="163"/>
      <c r="K167" s="162" t="s">
        <v>205</v>
      </c>
      <c r="L167" s="80">
        <v>-2671.41</v>
      </c>
    </row>
    <row r="168" spans="1:12" ht="13.5" x14ac:dyDescent="0.25">
      <c r="A168" s="146">
        <v>162</v>
      </c>
      <c r="B168" s="79" t="s">
        <v>124</v>
      </c>
      <c r="C168" s="173">
        <v>30802</v>
      </c>
      <c r="D168" s="130">
        <v>8</v>
      </c>
      <c r="E168" s="130" t="s">
        <v>230</v>
      </c>
      <c r="F168" s="130">
        <v>2023</v>
      </c>
      <c r="G168" s="130" t="s">
        <v>392</v>
      </c>
      <c r="H168" s="47" t="s">
        <v>125</v>
      </c>
      <c r="I168" s="47" t="s">
        <v>473</v>
      </c>
      <c r="J168" s="163"/>
      <c r="K168" s="162" t="s">
        <v>126</v>
      </c>
      <c r="L168" s="80">
        <v>-697.5</v>
      </c>
    </row>
    <row r="169" spans="1:12" ht="13.5" x14ac:dyDescent="0.25">
      <c r="A169" s="146">
        <v>163</v>
      </c>
      <c r="B169" s="79" t="s">
        <v>400</v>
      </c>
      <c r="C169" s="173">
        <v>810671100119958</v>
      </c>
      <c r="D169" s="130">
        <v>8</v>
      </c>
      <c r="E169" s="130" t="s">
        <v>230</v>
      </c>
      <c r="F169" s="130">
        <v>2023</v>
      </c>
      <c r="G169" s="130" t="s">
        <v>403</v>
      </c>
      <c r="H169" s="47" t="s">
        <v>122</v>
      </c>
      <c r="I169" s="47" t="s">
        <v>384</v>
      </c>
      <c r="J169" s="163"/>
      <c r="K169" s="162" t="s">
        <v>123</v>
      </c>
      <c r="L169" s="80">
        <v>-11.5</v>
      </c>
    </row>
    <row r="170" spans="1:12" ht="13.5" hidden="1" x14ac:dyDescent="0.25">
      <c r="A170" s="146">
        <v>164</v>
      </c>
      <c r="B170" s="79" t="s">
        <v>124</v>
      </c>
      <c r="C170" s="173">
        <v>554439000039504</v>
      </c>
      <c r="D170" s="130">
        <v>17</v>
      </c>
      <c r="E170" s="130" t="s">
        <v>230</v>
      </c>
      <c r="F170" s="130">
        <v>2023</v>
      </c>
      <c r="G170" s="130" t="s">
        <v>412</v>
      </c>
      <c r="H170" s="146" t="s">
        <v>410</v>
      </c>
      <c r="I170" s="47" t="s">
        <v>474</v>
      </c>
      <c r="J170" s="163"/>
      <c r="K170" s="166" t="s">
        <v>623</v>
      </c>
      <c r="L170" s="80">
        <v>-3290</v>
      </c>
    </row>
    <row r="171" spans="1:12" ht="13.5" x14ac:dyDescent="0.25">
      <c r="A171" s="146">
        <v>165</v>
      </c>
      <c r="B171" s="79" t="s">
        <v>124</v>
      </c>
      <c r="C171" s="173">
        <v>554439000039504</v>
      </c>
      <c r="D171" s="130">
        <v>17</v>
      </c>
      <c r="E171" s="130" t="s">
        <v>230</v>
      </c>
      <c r="F171" s="130">
        <v>2023</v>
      </c>
      <c r="G171" s="130" t="s">
        <v>412</v>
      </c>
      <c r="H171" s="146" t="s">
        <v>410</v>
      </c>
      <c r="I171" s="47" t="s">
        <v>689</v>
      </c>
      <c r="J171" s="163"/>
      <c r="K171" s="166" t="s">
        <v>623</v>
      </c>
      <c r="L171" s="80">
        <v>-1809.5</v>
      </c>
    </row>
    <row r="172" spans="1:12" ht="13.5" x14ac:dyDescent="0.25">
      <c r="A172" s="146">
        <v>166</v>
      </c>
      <c r="B172" s="79" t="s">
        <v>124</v>
      </c>
      <c r="C172" s="173">
        <v>32001</v>
      </c>
      <c r="D172" s="130">
        <v>20</v>
      </c>
      <c r="E172" s="130" t="s">
        <v>230</v>
      </c>
      <c r="F172" s="130">
        <v>2023</v>
      </c>
      <c r="G172" s="130" t="s">
        <v>412</v>
      </c>
      <c r="H172" s="146" t="s">
        <v>410</v>
      </c>
      <c r="I172" s="47" t="s">
        <v>475</v>
      </c>
      <c r="J172" s="163"/>
      <c r="K172" s="166" t="s">
        <v>623</v>
      </c>
      <c r="L172" s="80">
        <v>-657.66</v>
      </c>
    </row>
    <row r="173" spans="1:12" ht="13.5" x14ac:dyDescent="0.25">
      <c r="A173" s="146">
        <v>167</v>
      </c>
      <c r="B173" s="79" t="s">
        <v>424</v>
      </c>
      <c r="C173" s="173">
        <v>850007</v>
      </c>
      <c r="D173" s="130">
        <v>24</v>
      </c>
      <c r="E173" s="130" t="s">
        <v>230</v>
      </c>
      <c r="F173" s="130">
        <v>2023</v>
      </c>
      <c r="G173" s="130" t="s">
        <v>431</v>
      </c>
      <c r="H173" s="47" t="s">
        <v>233</v>
      </c>
      <c r="I173" s="47" t="s">
        <v>286</v>
      </c>
      <c r="J173" s="163"/>
      <c r="K173" s="162" t="s">
        <v>512</v>
      </c>
      <c r="L173" s="80">
        <v>-99.97</v>
      </c>
    </row>
    <row r="174" spans="1:12" ht="13.5" x14ac:dyDescent="0.25">
      <c r="A174" s="146">
        <v>168</v>
      </c>
      <c r="B174" s="79" t="s">
        <v>615</v>
      </c>
      <c r="C174" s="173">
        <v>40401</v>
      </c>
      <c r="D174" s="130">
        <v>4</v>
      </c>
      <c r="E174" s="130" t="s">
        <v>116</v>
      </c>
      <c r="F174" s="130">
        <v>2023</v>
      </c>
      <c r="G174" s="130" t="s">
        <v>234</v>
      </c>
      <c r="H174" s="47" t="s">
        <v>235</v>
      </c>
      <c r="I174" s="47" t="s">
        <v>408</v>
      </c>
      <c r="J174" s="163"/>
      <c r="K174" s="162" t="s">
        <v>236</v>
      </c>
      <c r="L174" s="80">
        <v>-3975.62</v>
      </c>
    </row>
    <row r="175" spans="1:12" ht="13.5" x14ac:dyDescent="0.25">
      <c r="A175" s="146">
        <v>169</v>
      </c>
      <c r="B175" s="79" t="s">
        <v>459</v>
      </c>
      <c r="C175" s="173">
        <v>40402</v>
      </c>
      <c r="D175" s="130">
        <v>4</v>
      </c>
      <c r="E175" s="130" t="s">
        <v>116</v>
      </c>
      <c r="F175" s="130">
        <v>2023</v>
      </c>
      <c r="G175" s="130" t="s">
        <v>237</v>
      </c>
      <c r="H175" s="47" t="s">
        <v>211</v>
      </c>
      <c r="I175" s="47" t="s">
        <v>614</v>
      </c>
      <c r="J175" s="163"/>
      <c r="K175" s="162" t="s">
        <v>212</v>
      </c>
      <c r="L175" s="80">
        <v>-3962.83</v>
      </c>
    </row>
    <row r="176" spans="1:12" ht="13.5" x14ac:dyDescent="0.25">
      <c r="A176" s="146">
        <v>170</v>
      </c>
      <c r="B176" s="79" t="s">
        <v>615</v>
      </c>
      <c r="C176" s="173">
        <v>40403</v>
      </c>
      <c r="D176" s="130">
        <v>4</v>
      </c>
      <c r="E176" s="130" t="s">
        <v>116</v>
      </c>
      <c r="F176" s="130">
        <v>2023</v>
      </c>
      <c r="G176" s="130" t="s">
        <v>238</v>
      </c>
      <c r="H176" s="47" t="s">
        <v>176</v>
      </c>
      <c r="I176" s="47" t="s">
        <v>408</v>
      </c>
      <c r="J176" s="163"/>
      <c r="K176" s="162" t="s">
        <v>177</v>
      </c>
      <c r="L176" s="80">
        <v>-3975.62</v>
      </c>
    </row>
    <row r="177" spans="1:12" ht="13.5" x14ac:dyDescent="0.25">
      <c r="A177" s="146">
        <v>171</v>
      </c>
      <c r="B177" s="79" t="s">
        <v>603</v>
      </c>
      <c r="C177" s="173">
        <v>40404</v>
      </c>
      <c r="D177" s="130">
        <v>4</v>
      </c>
      <c r="E177" s="130" t="s">
        <v>116</v>
      </c>
      <c r="F177" s="130">
        <v>2023</v>
      </c>
      <c r="G177" s="130" t="s">
        <v>239</v>
      </c>
      <c r="H177" s="47" t="s">
        <v>127</v>
      </c>
      <c r="I177" s="47" t="s">
        <v>128</v>
      </c>
      <c r="J177" s="163"/>
      <c r="K177" s="162" t="s">
        <v>129</v>
      </c>
      <c r="L177" s="80">
        <v>-2200.92</v>
      </c>
    </row>
    <row r="178" spans="1:12" ht="13.5" x14ac:dyDescent="0.25">
      <c r="A178" s="146">
        <v>172</v>
      </c>
      <c r="B178" s="79" t="s">
        <v>615</v>
      </c>
      <c r="C178" s="173">
        <v>40405</v>
      </c>
      <c r="D178" s="130">
        <v>4</v>
      </c>
      <c r="E178" s="130" t="s">
        <v>116</v>
      </c>
      <c r="F178" s="130">
        <v>2023</v>
      </c>
      <c r="G178" s="130" t="s">
        <v>240</v>
      </c>
      <c r="H178" s="47" t="s">
        <v>144</v>
      </c>
      <c r="I178" s="47" t="s">
        <v>409</v>
      </c>
      <c r="J178" s="163"/>
      <c r="K178" s="162" t="s">
        <v>145</v>
      </c>
      <c r="L178" s="80">
        <v>-1936.74</v>
      </c>
    </row>
    <row r="179" spans="1:12" ht="13.5" x14ac:dyDescent="0.25">
      <c r="A179" s="146">
        <v>173</v>
      </c>
      <c r="B179" s="79" t="s">
        <v>647</v>
      </c>
      <c r="C179" s="173">
        <v>40406</v>
      </c>
      <c r="D179" s="130">
        <v>4</v>
      </c>
      <c r="E179" s="130" t="s">
        <v>116</v>
      </c>
      <c r="F179" s="130">
        <v>2023</v>
      </c>
      <c r="G179" s="130" t="s">
        <v>241</v>
      </c>
      <c r="H179" s="47" t="s">
        <v>231</v>
      </c>
      <c r="I179" s="47" t="s">
        <v>286</v>
      </c>
      <c r="J179" s="163"/>
      <c r="K179" s="162" t="s">
        <v>189</v>
      </c>
      <c r="L179" s="80">
        <v>-550</v>
      </c>
    </row>
    <row r="180" spans="1:12" ht="13.5" x14ac:dyDescent="0.25">
      <c r="A180" s="146">
        <v>174</v>
      </c>
      <c r="B180" s="79" t="s">
        <v>615</v>
      </c>
      <c r="C180" s="173">
        <v>40407</v>
      </c>
      <c r="D180" s="130">
        <v>4</v>
      </c>
      <c r="E180" s="130" t="s">
        <v>116</v>
      </c>
      <c r="F180" s="130">
        <v>2023</v>
      </c>
      <c r="G180" s="130" t="s">
        <v>242</v>
      </c>
      <c r="H180" s="47" t="s">
        <v>172</v>
      </c>
      <c r="I180" s="47" t="s">
        <v>408</v>
      </c>
      <c r="J180" s="163"/>
      <c r="K180" s="162" t="s">
        <v>173</v>
      </c>
      <c r="L180" s="80">
        <v>-4030.14</v>
      </c>
    </row>
    <row r="181" spans="1:12" ht="13.5" x14ac:dyDescent="0.25">
      <c r="A181" s="146">
        <v>175</v>
      </c>
      <c r="B181" s="79" t="s">
        <v>400</v>
      </c>
      <c r="C181" s="173">
        <v>860941200120308</v>
      </c>
      <c r="D181" s="130">
        <v>4</v>
      </c>
      <c r="E181" s="130" t="s">
        <v>116</v>
      </c>
      <c r="F181" s="130">
        <v>2023</v>
      </c>
      <c r="G181" s="130" t="s">
        <v>403</v>
      </c>
      <c r="H181" s="47" t="s">
        <v>122</v>
      </c>
      <c r="I181" s="47" t="s">
        <v>384</v>
      </c>
      <c r="J181" s="163"/>
      <c r="K181" s="162" t="s">
        <v>123</v>
      </c>
      <c r="L181" s="80">
        <v>-11.5</v>
      </c>
    </row>
    <row r="182" spans="1:12" ht="13.5" x14ac:dyDescent="0.25">
      <c r="A182" s="146">
        <v>176</v>
      </c>
      <c r="B182" s="79" t="s">
        <v>400</v>
      </c>
      <c r="C182" s="173">
        <v>860941200120309</v>
      </c>
      <c r="D182" s="130">
        <v>4</v>
      </c>
      <c r="E182" s="130" t="s">
        <v>116</v>
      </c>
      <c r="F182" s="130">
        <v>2023</v>
      </c>
      <c r="G182" s="130" t="s">
        <v>403</v>
      </c>
      <c r="H182" s="47" t="s">
        <v>122</v>
      </c>
      <c r="I182" s="47" t="s">
        <v>384</v>
      </c>
      <c r="J182" s="163"/>
      <c r="K182" s="162" t="s">
        <v>123</v>
      </c>
      <c r="L182" s="80">
        <v>-11.5</v>
      </c>
    </row>
    <row r="183" spans="1:12" ht="13.5" x14ac:dyDescent="0.25">
      <c r="A183" s="146">
        <v>177</v>
      </c>
      <c r="B183" s="79" t="s">
        <v>400</v>
      </c>
      <c r="C183" s="173">
        <v>860941200120310</v>
      </c>
      <c r="D183" s="130">
        <v>4</v>
      </c>
      <c r="E183" s="130" t="s">
        <v>116</v>
      </c>
      <c r="F183" s="130">
        <v>2023</v>
      </c>
      <c r="G183" s="130" t="s">
        <v>403</v>
      </c>
      <c r="H183" s="47" t="s">
        <v>122</v>
      </c>
      <c r="I183" s="47" t="s">
        <v>384</v>
      </c>
      <c r="J183" s="163"/>
      <c r="K183" s="162" t="s">
        <v>123</v>
      </c>
      <c r="L183" s="80">
        <v>-11.5</v>
      </c>
    </row>
    <row r="184" spans="1:12" ht="13.5" x14ac:dyDescent="0.25">
      <c r="A184" s="146">
        <v>178</v>
      </c>
      <c r="B184" s="79" t="s">
        <v>400</v>
      </c>
      <c r="C184" s="173">
        <v>860941200120311</v>
      </c>
      <c r="D184" s="130">
        <v>4</v>
      </c>
      <c r="E184" s="130" t="s">
        <v>116</v>
      </c>
      <c r="F184" s="130">
        <v>2023</v>
      </c>
      <c r="G184" s="130" t="s">
        <v>403</v>
      </c>
      <c r="H184" s="47" t="s">
        <v>122</v>
      </c>
      <c r="I184" s="47" t="s">
        <v>384</v>
      </c>
      <c r="J184" s="163"/>
      <c r="K184" s="162" t="s">
        <v>123</v>
      </c>
      <c r="L184" s="80">
        <v>-11.5</v>
      </c>
    </row>
    <row r="185" spans="1:12" ht="13.5" x14ac:dyDescent="0.25">
      <c r="A185" s="146">
        <v>179</v>
      </c>
      <c r="B185" s="79" t="s">
        <v>640</v>
      </c>
      <c r="C185" s="173">
        <v>40501</v>
      </c>
      <c r="D185" s="130">
        <v>5</v>
      </c>
      <c r="E185" s="130" t="s">
        <v>116</v>
      </c>
      <c r="F185" s="130">
        <v>2023</v>
      </c>
      <c r="G185" s="130" t="s">
        <v>243</v>
      </c>
      <c r="H185" s="47" t="s">
        <v>178</v>
      </c>
      <c r="I185" s="47" t="s">
        <v>286</v>
      </c>
      <c r="J185" s="163"/>
      <c r="K185" s="162" t="s">
        <v>179</v>
      </c>
      <c r="L185" s="80">
        <v>-1008</v>
      </c>
    </row>
    <row r="186" spans="1:12" ht="13.5" x14ac:dyDescent="0.25">
      <c r="A186" s="146">
        <v>180</v>
      </c>
      <c r="B186" s="79" t="s">
        <v>400</v>
      </c>
      <c r="C186" s="173">
        <v>820951200135055</v>
      </c>
      <c r="D186" s="130">
        <v>5</v>
      </c>
      <c r="E186" s="130" t="s">
        <v>116</v>
      </c>
      <c r="F186" s="130">
        <v>2023</v>
      </c>
      <c r="G186" s="130" t="s">
        <v>403</v>
      </c>
      <c r="H186" s="47" t="s">
        <v>122</v>
      </c>
      <c r="I186" s="47" t="s">
        <v>384</v>
      </c>
      <c r="J186" s="163"/>
      <c r="K186" s="162" t="s">
        <v>123</v>
      </c>
      <c r="L186" s="80">
        <v>-11.5</v>
      </c>
    </row>
    <row r="187" spans="1:12" ht="13.5" x14ac:dyDescent="0.25">
      <c r="A187" s="146">
        <v>181</v>
      </c>
      <c r="B187" s="79" t="s">
        <v>400</v>
      </c>
      <c r="C187" s="173">
        <v>830961201876987</v>
      </c>
      <c r="D187" s="130">
        <v>6</v>
      </c>
      <c r="E187" s="130" t="s">
        <v>116</v>
      </c>
      <c r="F187" s="130">
        <v>2023</v>
      </c>
      <c r="G187" s="130" t="s">
        <v>403</v>
      </c>
      <c r="H187" s="47" t="s">
        <v>122</v>
      </c>
      <c r="I187" s="47" t="s">
        <v>384</v>
      </c>
      <c r="J187" s="163"/>
      <c r="K187" s="162" t="s">
        <v>123</v>
      </c>
      <c r="L187" s="80">
        <v>-69</v>
      </c>
    </row>
    <row r="188" spans="1:12" ht="13.5" x14ac:dyDescent="0.25">
      <c r="A188" s="161">
        <v>182</v>
      </c>
      <c r="B188" s="79" t="s">
        <v>124</v>
      </c>
      <c r="C188" s="173">
        <v>41001</v>
      </c>
      <c r="D188" s="130">
        <v>10</v>
      </c>
      <c r="E188" s="130" t="s">
        <v>116</v>
      </c>
      <c r="F188" s="130">
        <v>2023</v>
      </c>
      <c r="G188" s="130" t="s">
        <v>392</v>
      </c>
      <c r="H188" s="47" t="s">
        <v>125</v>
      </c>
      <c r="I188" s="47" t="s">
        <v>633</v>
      </c>
      <c r="J188" s="163"/>
      <c r="K188" s="162" t="s">
        <v>126</v>
      </c>
      <c r="L188" s="80">
        <v>-545.45000000000005</v>
      </c>
    </row>
    <row r="189" spans="1:12" ht="13.5" hidden="1" x14ac:dyDescent="0.25">
      <c r="A189" s="161">
        <v>184</v>
      </c>
      <c r="B189" s="79" t="s">
        <v>124</v>
      </c>
      <c r="C189" s="173">
        <v>554439000039504</v>
      </c>
      <c r="D189" s="130">
        <v>18</v>
      </c>
      <c r="E189" s="130" t="s">
        <v>116</v>
      </c>
      <c r="F189" s="130">
        <v>2023</v>
      </c>
      <c r="G189" s="130" t="s">
        <v>412</v>
      </c>
      <c r="H189" s="146" t="s">
        <v>410</v>
      </c>
      <c r="I189" s="47" t="s">
        <v>476</v>
      </c>
      <c r="J189" s="163"/>
      <c r="K189" s="166" t="s">
        <v>623</v>
      </c>
      <c r="L189" s="80">
        <v>-2681.8</v>
      </c>
    </row>
    <row r="190" spans="1:12" ht="13.5" x14ac:dyDescent="0.25">
      <c r="A190" s="146">
        <v>183</v>
      </c>
      <c r="B190" s="79" t="s">
        <v>124</v>
      </c>
      <c r="C190" s="173">
        <v>554439000039504</v>
      </c>
      <c r="D190" s="130">
        <v>18</v>
      </c>
      <c r="E190" s="130" t="s">
        <v>116</v>
      </c>
      <c r="F190" s="130">
        <v>2023</v>
      </c>
      <c r="G190" s="130" t="s">
        <v>412</v>
      </c>
      <c r="H190" s="146" t="s">
        <v>410</v>
      </c>
      <c r="I190" s="47" t="s">
        <v>681</v>
      </c>
      <c r="J190" s="163"/>
      <c r="K190" s="166" t="s">
        <v>623</v>
      </c>
      <c r="L190" s="80">
        <v>-1474.99</v>
      </c>
    </row>
    <row r="191" spans="1:12" ht="13.5" x14ac:dyDescent="0.25">
      <c r="A191" s="146">
        <v>184</v>
      </c>
      <c r="B191" s="79" t="s">
        <v>458</v>
      </c>
      <c r="C191" s="173">
        <v>42401</v>
      </c>
      <c r="D191" s="130">
        <v>24</v>
      </c>
      <c r="E191" s="130" t="s">
        <v>116</v>
      </c>
      <c r="F191" s="130">
        <v>2023</v>
      </c>
      <c r="G191" s="130" t="s">
        <v>243</v>
      </c>
      <c r="H191" s="47" t="s">
        <v>127</v>
      </c>
      <c r="I191" s="47" t="s">
        <v>405</v>
      </c>
      <c r="J191" s="163"/>
      <c r="K191" s="162" t="s">
        <v>129</v>
      </c>
      <c r="L191" s="80">
        <v>-2862.56</v>
      </c>
    </row>
    <row r="192" spans="1:12" ht="13.5" x14ac:dyDescent="0.25">
      <c r="A192" s="161">
        <v>185</v>
      </c>
      <c r="B192" s="79" t="s">
        <v>400</v>
      </c>
      <c r="C192" s="173">
        <v>891141100100580</v>
      </c>
      <c r="D192" s="130">
        <v>24</v>
      </c>
      <c r="E192" s="130" t="s">
        <v>116</v>
      </c>
      <c r="F192" s="130">
        <v>2023</v>
      </c>
      <c r="G192" s="130" t="s">
        <v>403</v>
      </c>
      <c r="H192" s="47" t="s">
        <v>122</v>
      </c>
      <c r="I192" s="47" t="s">
        <v>384</v>
      </c>
      <c r="J192" s="163"/>
      <c r="K192" s="162" t="s">
        <v>123</v>
      </c>
      <c r="L192" s="80">
        <v>-11.5</v>
      </c>
    </row>
    <row r="193" spans="1:12" ht="13.5" hidden="1" x14ac:dyDescent="0.25">
      <c r="A193" s="161">
        <v>186</v>
      </c>
      <c r="B193" s="79" t="s">
        <v>513</v>
      </c>
      <c r="C193" s="173">
        <v>42601</v>
      </c>
      <c r="D193" s="130">
        <v>26</v>
      </c>
      <c r="E193" s="130" t="s">
        <v>116</v>
      </c>
      <c r="F193" s="130">
        <v>2023</v>
      </c>
      <c r="G193" s="146" t="s">
        <v>457</v>
      </c>
      <c r="H193" s="47" t="s">
        <v>245</v>
      </c>
      <c r="I193" s="47" t="s">
        <v>386</v>
      </c>
      <c r="J193" s="163"/>
      <c r="K193" s="162" t="s">
        <v>246</v>
      </c>
      <c r="L193" s="80">
        <v>-28149.08</v>
      </c>
    </row>
    <row r="194" spans="1:12" ht="13.5" x14ac:dyDescent="0.25">
      <c r="A194" s="161">
        <v>187</v>
      </c>
      <c r="B194" s="79" t="s">
        <v>459</v>
      </c>
      <c r="C194" s="173">
        <v>551295000101879</v>
      </c>
      <c r="D194" s="130">
        <v>2</v>
      </c>
      <c r="E194" s="130" t="s">
        <v>120</v>
      </c>
      <c r="F194" s="130">
        <v>2023</v>
      </c>
      <c r="G194" s="130" t="s">
        <v>311</v>
      </c>
      <c r="H194" s="47" t="s">
        <v>224</v>
      </c>
      <c r="I194" s="47" t="s">
        <v>614</v>
      </c>
      <c r="J194" s="163"/>
      <c r="K194" s="162" t="s">
        <v>225</v>
      </c>
      <c r="L194" s="80">
        <v>-714</v>
      </c>
    </row>
    <row r="195" spans="1:12" ht="13.5" x14ac:dyDescent="0.25">
      <c r="A195" s="161">
        <v>188</v>
      </c>
      <c r="B195" s="79" t="s">
        <v>615</v>
      </c>
      <c r="C195" s="173">
        <v>50201</v>
      </c>
      <c r="D195" s="130">
        <v>2</v>
      </c>
      <c r="E195" s="130" t="s">
        <v>120</v>
      </c>
      <c r="F195" s="130">
        <v>2023</v>
      </c>
      <c r="G195" s="130" t="s">
        <v>312</v>
      </c>
      <c r="H195" s="47" t="s">
        <v>172</v>
      </c>
      <c r="I195" s="47" t="s">
        <v>409</v>
      </c>
      <c r="J195" s="163"/>
      <c r="K195" s="162" t="s">
        <v>173</v>
      </c>
      <c r="L195" s="80">
        <v>-4045.74</v>
      </c>
    </row>
    <row r="196" spans="1:12" ht="13.5" x14ac:dyDescent="0.25">
      <c r="A196" s="161">
        <v>189</v>
      </c>
      <c r="B196" s="79" t="s">
        <v>615</v>
      </c>
      <c r="C196" s="173">
        <v>50202</v>
      </c>
      <c r="D196" s="130">
        <v>2</v>
      </c>
      <c r="E196" s="130" t="s">
        <v>120</v>
      </c>
      <c r="F196" s="130">
        <v>2023</v>
      </c>
      <c r="G196" s="130" t="s">
        <v>358</v>
      </c>
      <c r="H196" s="47" t="s">
        <v>144</v>
      </c>
      <c r="I196" s="47" t="s">
        <v>409</v>
      </c>
      <c r="J196" s="163"/>
      <c r="K196" s="162" t="s">
        <v>145</v>
      </c>
      <c r="L196" s="80">
        <v>-1948.8</v>
      </c>
    </row>
    <row r="197" spans="1:12" ht="13.5" x14ac:dyDescent="0.25">
      <c r="A197" s="161">
        <v>190</v>
      </c>
      <c r="B197" s="79" t="s">
        <v>603</v>
      </c>
      <c r="C197" s="173">
        <v>50203</v>
      </c>
      <c r="D197" s="130">
        <v>2</v>
      </c>
      <c r="E197" s="130" t="s">
        <v>120</v>
      </c>
      <c r="F197" s="130">
        <v>2023</v>
      </c>
      <c r="G197" s="130" t="s">
        <v>313</v>
      </c>
      <c r="H197" s="47" t="s">
        <v>127</v>
      </c>
      <c r="I197" s="47" t="s">
        <v>128</v>
      </c>
      <c r="J197" s="163"/>
      <c r="K197" s="162" t="s">
        <v>129</v>
      </c>
      <c r="L197" s="80">
        <v>-2100</v>
      </c>
    </row>
    <row r="198" spans="1:12" ht="13.5" x14ac:dyDescent="0.25">
      <c r="A198" s="161">
        <v>191</v>
      </c>
      <c r="B198" s="79" t="s">
        <v>400</v>
      </c>
      <c r="C198" s="173">
        <v>831251203181275</v>
      </c>
      <c r="D198" s="130">
        <v>5</v>
      </c>
      <c r="E198" s="130" t="s">
        <v>120</v>
      </c>
      <c r="F198" s="130">
        <v>2023</v>
      </c>
      <c r="G198" s="130" t="s">
        <v>403</v>
      </c>
      <c r="H198" s="47" t="s">
        <v>122</v>
      </c>
      <c r="I198" s="47" t="s">
        <v>384</v>
      </c>
      <c r="J198" s="163"/>
      <c r="K198" s="162" t="s">
        <v>123</v>
      </c>
      <c r="L198" s="80">
        <v>-69</v>
      </c>
    </row>
    <row r="199" spans="1:12" ht="13.5" x14ac:dyDescent="0.25">
      <c r="A199" s="161">
        <v>192</v>
      </c>
      <c r="B199" s="79" t="s">
        <v>124</v>
      </c>
      <c r="C199" s="173">
        <v>51001</v>
      </c>
      <c r="D199" s="130">
        <v>10</v>
      </c>
      <c r="E199" s="130" t="s">
        <v>120</v>
      </c>
      <c r="F199" s="130">
        <v>2023</v>
      </c>
      <c r="G199" s="130" t="s">
        <v>392</v>
      </c>
      <c r="H199" s="47" t="s">
        <v>125</v>
      </c>
      <c r="I199" s="47" t="s">
        <v>479</v>
      </c>
      <c r="J199" s="163"/>
      <c r="K199" s="162" t="s">
        <v>126</v>
      </c>
      <c r="L199" s="80">
        <v>-1223.5</v>
      </c>
    </row>
    <row r="200" spans="1:12" ht="13.5" x14ac:dyDescent="0.25">
      <c r="A200" s="146">
        <v>193</v>
      </c>
      <c r="B200" s="79" t="s">
        <v>420</v>
      </c>
      <c r="C200" s="173">
        <v>51002</v>
      </c>
      <c r="D200" s="130">
        <v>10</v>
      </c>
      <c r="E200" s="130" t="s">
        <v>120</v>
      </c>
      <c r="F200" s="130">
        <v>2023</v>
      </c>
      <c r="G200" s="130" t="s">
        <v>251</v>
      </c>
      <c r="H200" s="47" t="s">
        <v>166</v>
      </c>
      <c r="I200" s="47" t="s">
        <v>286</v>
      </c>
      <c r="J200" s="163"/>
      <c r="K200" s="162" t="s">
        <v>167</v>
      </c>
      <c r="L200" s="80">
        <v>-976.1</v>
      </c>
    </row>
    <row r="201" spans="1:12" ht="13.5" x14ac:dyDescent="0.25">
      <c r="A201" s="146">
        <v>194</v>
      </c>
      <c r="B201" s="79" t="s">
        <v>647</v>
      </c>
      <c r="C201" s="173">
        <v>51003</v>
      </c>
      <c r="D201" s="130">
        <v>10</v>
      </c>
      <c r="E201" s="130" t="s">
        <v>120</v>
      </c>
      <c r="F201" s="130">
        <v>2023</v>
      </c>
      <c r="G201" s="130" t="s">
        <v>252</v>
      </c>
      <c r="H201" s="47" t="s">
        <v>188</v>
      </c>
      <c r="I201" s="47" t="s">
        <v>286</v>
      </c>
      <c r="J201" s="163"/>
      <c r="K201" s="162" t="s">
        <v>189</v>
      </c>
      <c r="L201" s="80">
        <v>-680</v>
      </c>
    </row>
    <row r="202" spans="1:12" ht="13.5" x14ac:dyDescent="0.25">
      <c r="A202" s="146">
        <v>195</v>
      </c>
      <c r="B202" s="79" t="s">
        <v>424</v>
      </c>
      <c r="C202" s="173">
        <v>850008</v>
      </c>
      <c r="D202" s="130">
        <v>11</v>
      </c>
      <c r="E202" s="130" t="s">
        <v>120</v>
      </c>
      <c r="F202" s="130">
        <v>2023</v>
      </c>
      <c r="G202" s="130" t="s">
        <v>254</v>
      </c>
      <c r="H202" s="47" t="s">
        <v>228</v>
      </c>
      <c r="I202" s="47" t="s">
        <v>286</v>
      </c>
      <c r="J202" s="47"/>
      <c r="K202" s="162" t="s">
        <v>229</v>
      </c>
      <c r="L202" s="80">
        <v>-1347.85</v>
      </c>
    </row>
    <row r="203" spans="1:12" ht="13.5" x14ac:dyDescent="0.25">
      <c r="A203" s="146">
        <v>196</v>
      </c>
      <c r="B203" s="79" t="s">
        <v>124</v>
      </c>
      <c r="C203" s="173">
        <v>554439000039504</v>
      </c>
      <c r="D203" s="130">
        <v>17</v>
      </c>
      <c r="E203" s="130" t="s">
        <v>120</v>
      </c>
      <c r="F203" s="130">
        <v>2023</v>
      </c>
      <c r="G203" s="130" t="s">
        <v>412</v>
      </c>
      <c r="H203" s="47" t="s">
        <v>410</v>
      </c>
      <c r="I203" s="47" t="s">
        <v>478</v>
      </c>
      <c r="J203" s="134"/>
      <c r="K203" s="166" t="s">
        <v>623</v>
      </c>
      <c r="L203" s="80">
        <v>-3406.72</v>
      </c>
    </row>
    <row r="204" spans="1:12" ht="13.5" hidden="1" x14ac:dyDescent="0.25">
      <c r="A204" s="146">
        <v>197</v>
      </c>
      <c r="B204" s="79" t="s">
        <v>124</v>
      </c>
      <c r="C204" s="173">
        <v>554439000039504</v>
      </c>
      <c r="D204" s="130">
        <v>17</v>
      </c>
      <c r="E204" s="130" t="s">
        <v>120</v>
      </c>
      <c r="F204" s="130">
        <v>2023</v>
      </c>
      <c r="G204" s="130" t="s">
        <v>412</v>
      </c>
      <c r="H204" s="47" t="s">
        <v>410</v>
      </c>
      <c r="I204" s="47" t="s">
        <v>481</v>
      </c>
      <c r="J204" s="163"/>
      <c r="K204" s="166" t="s">
        <v>623</v>
      </c>
      <c r="L204" s="80">
        <v>-6194</v>
      </c>
    </row>
    <row r="205" spans="1:12" ht="13.5" x14ac:dyDescent="0.25">
      <c r="A205" s="146">
        <v>198</v>
      </c>
      <c r="B205" s="79" t="s">
        <v>124</v>
      </c>
      <c r="C205" s="173">
        <v>51801</v>
      </c>
      <c r="D205" s="130">
        <v>18</v>
      </c>
      <c r="E205" s="130" t="s">
        <v>120</v>
      </c>
      <c r="F205" s="130">
        <v>2023</v>
      </c>
      <c r="G205" s="130" t="s">
        <v>412</v>
      </c>
      <c r="H205" s="47" t="s">
        <v>410</v>
      </c>
      <c r="I205" s="47" t="s">
        <v>480</v>
      </c>
      <c r="J205" s="163"/>
      <c r="K205" s="166" t="s">
        <v>623</v>
      </c>
      <c r="L205" s="80">
        <v>-2387.37</v>
      </c>
    </row>
    <row r="206" spans="1:12" ht="13.5" x14ac:dyDescent="0.25">
      <c r="A206" s="161">
        <v>199</v>
      </c>
      <c r="B206" s="79" t="s">
        <v>615</v>
      </c>
      <c r="C206" s="173">
        <v>60501</v>
      </c>
      <c r="D206" s="130">
        <v>5</v>
      </c>
      <c r="E206" s="130" t="s">
        <v>141</v>
      </c>
      <c r="F206" s="130">
        <v>2023</v>
      </c>
      <c r="G206" s="130" t="s">
        <v>314</v>
      </c>
      <c r="H206" s="47" t="s">
        <v>235</v>
      </c>
      <c r="I206" s="47" t="s">
        <v>409</v>
      </c>
      <c r="J206" s="163"/>
      <c r="K206" s="162" t="s">
        <v>236</v>
      </c>
      <c r="L206" s="80">
        <v>-3991.22</v>
      </c>
    </row>
    <row r="207" spans="1:12" ht="13.5" x14ac:dyDescent="0.25">
      <c r="A207" s="161">
        <v>200</v>
      </c>
      <c r="B207" s="79" t="s">
        <v>459</v>
      </c>
      <c r="C207" s="173">
        <v>60502</v>
      </c>
      <c r="D207" s="130">
        <v>5</v>
      </c>
      <c r="E207" s="130" t="s">
        <v>141</v>
      </c>
      <c r="F207" s="130">
        <v>2023</v>
      </c>
      <c r="G207" s="130" t="s">
        <v>315</v>
      </c>
      <c r="H207" s="47" t="s">
        <v>211</v>
      </c>
      <c r="I207" s="47" t="s">
        <v>614</v>
      </c>
      <c r="J207" s="163"/>
      <c r="K207" s="162" t="s">
        <v>212</v>
      </c>
      <c r="L207" s="80">
        <v>-3978.43</v>
      </c>
    </row>
    <row r="208" spans="1:12" ht="13.5" x14ac:dyDescent="0.25">
      <c r="A208" s="161">
        <v>201</v>
      </c>
      <c r="B208" s="79" t="s">
        <v>615</v>
      </c>
      <c r="C208" s="173">
        <v>60503</v>
      </c>
      <c r="D208" s="130">
        <v>5</v>
      </c>
      <c r="E208" s="130" t="s">
        <v>141</v>
      </c>
      <c r="F208" s="130">
        <v>2023</v>
      </c>
      <c r="G208" s="130" t="s">
        <v>316</v>
      </c>
      <c r="H208" s="47" t="s">
        <v>176</v>
      </c>
      <c r="I208" s="47" t="s">
        <v>409</v>
      </c>
      <c r="J208" s="163"/>
      <c r="K208" s="162" t="s">
        <v>177</v>
      </c>
      <c r="L208" s="80">
        <v>-3991.22</v>
      </c>
    </row>
    <row r="209" spans="1:12" ht="13.5" x14ac:dyDescent="0.25">
      <c r="A209" s="161">
        <v>202</v>
      </c>
      <c r="B209" s="79" t="s">
        <v>615</v>
      </c>
      <c r="C209" s="173">
        <v>60504</v>
      </c>
      <c r="D209" s="130">
        <v>5</v>
      </c>
      <c r="E209" s="130" t="s">
        <v>141</v>
      </c>
      <c r="F209" s="130">
        <v>2023</v>
      </c>
      <c r="G209" s="130" t="s">
        <v>317</v>
      </c>
      <c r="H209" s="47" t="s">
        <v>144</v>
      </c>
      <c r="I209" s="47" t="s">
        <v>409</v>
      </c>
      <c r="J209" s="163"/>
      <c r="K209" s="162" t="s">
        <v>145</v>
      </c>
      <c r="L209" s="80">
        <v>-1948.8</v>
      </c>
    </row>
    <row r="210" spans="1:12" ht="13.5" x14ac:dyDescent="0.25">
      <c r="A210" s="161">
        <v>203</v>
      </c>
      <c r="B210" s="79" t="s">
        <v>400</v>
      </c>
      <c r="C210" s="173">
        <v>801561100088756</v>
      </c>
      <c r="D210" s="130">
        <v>5</v>
      </c>
      <c r="E210" s="130" t="s">
        <v>141</v>
      </c>
      <c r="F210" s="130">
        <v>2023</v>
      </c>
      <c r="G210" s="130" t="s">
        <v>403</v>
      </c>
      <c r="H210" s="47" t="s">
        <v>122</v>
      </c>
      <c r="I210" s="47" t="s">
        <v>384</v>
      </c>
      <c r="J210" s="163"/>
      <c r="K210" s="162" t="s">
        <v>123</v>
      </c>
      <c r="L210" s="80">
        <v>-69</v>
      </c>
    </row>
    <row r="211" spans="1:12" ht="13.5" x14ac:dyDescent="0.25">
      <c r="A211" s="161">
        <v>204</v>
      </c>
      <c r="B211" s="79" t="s">
        <v>400</v>
      </c>
      <c r="C211" s="173">
        <v>881561100046018</v>
      </c>
      <c r="D211" s="130">
        <v>5</v>
      </c>
      <c r="E211" s="130" t="s">
        <v>141</v>
      </c>
      <c r="F211" s="130">
        <v>2023</v>
      </c>
      <c r="G211" s="130" t="s">
        <v>403</v>
      </c>
      <c r="H211" s="47" t="s">
        <v>122</v>
      </c>
      <c r="I211" s="47" t="s">
        <v>384</v>
      </c>
      <c r="J211" s="163"/>
      <c r="K211" s="162" t="s">
        <v>123</v>
      </c>
      <c r="L211" s="80">
        <v>-11.5</v>
      </c>
    </row>
    <row r="212" spans="1:12" ht="13.5" x14ac:dyDescent="0.25">
      <c r="A212" s="161">
        <v>203</v>
      </c>
      <c r="B212" s="79" t="s">
        <v>615</v>
      </c>
      <c r="C212" s="173">
        <v>60601</v>
      </c>
      <c r="D212" s="130">
        <v>6</v>
      </c>
      <c r="E212" s="130" t="s">
        <v>141</v>
      </c>
      <c r="F212" s="130">
        <v>2023</v>
      </c>
      <c r="G212" s="130" t="s">
        <v>318</v>
      </c>
      <c r="H212" s="47" t="s">
        <v>172</v>
      </c>
      <c r="I212" s="47" t="s">
        <v>409</v>
      </c>
      <c r="J212" s="163"/>
      <c r="K212" s="162" t="s">
        <v>173</v>
      </c>
      <c r="L212" s="80">
        <v>-4045.74</v>
      </c>
    </row>
    <row r="213" spans="1:12" ht="13.5" x14ac:dyDescent="0.25">
      <c r="A213" s="161">
        <v>204</v>
      </c>
      <c r="B213" s="79" t="s">
        <v>400</v>
      </c>
      <c r="C213" s="173">
        <v>871571200140003</v>
      </c>
      <c r="D213" s="130">
        <v>6</v>
      </c>
      <c r="E213" s="130" t="s">
        <v>141</v>
      </c>
      <c r="F213" s="130">
        <v>2023</v>
      </c>
      <c r="G213" s="130" t="s">
        <v>403</v>
      </c>
      <c r="H213" s="47" t="s">
        <v>122</v>
      </c>
      <c r="I213" s="47" t="s">
        <v>384</v>
      </c>
      <c r="J213" s="163"/>
      <c r="K213" s="162" t="s">
        <v>123</v>
      </c>
      <c r="L213" s="80">
        <v>-11.5</v>
      </c>
    </row>
    <row r="214" spans="1:12" ht="13.5" x14ac:dyDescent="0.25">
      <c r="A214" s="161">
        <v>205</v>
      </c>
      <c r="B214" s="79" t="s">
        <v>603</v>
      </c>
      <c r="C214" s="173">
        <v>60701</v>
      </c>
      <c r="D214" s="130">
        <v>7</v>
      </c>
      <c r="E214" s="130" t="s">
        <v>141</v>
      </c>
      <c r="F214" s="130">
        <v>2023</v>
      </c>
      <c r="G214" s="130" t="s">
        <v>319</v>
      </c>
      <c r="H214" s="47" t="s">
        <v>127</v>
      </c>
      <c r="I214" s="47" t="s">
        <v>128</v>
      </c>
      <c r="J214" s="163"/>
      <c r="K214" s="162" t="s">
        <v>129</v>
      </c>
      <c r="L214" s="80">
        <v>-2225</v>
      </c>
    </row>
    <row r="215" spans="1:12" ht="13.5" x14ac:dyDescent="0.25">
      <c r="A215" s="161">
        <v>206</v>
      </c>
      <c r="B215" s="79" t="s">
        <v>603</v>
      </c>
      <c r="C215" s="173">
        <v>60702</v>
      </c>
      <c r="D215" s="130">
        <v>7</v>
      </c>
      <c r="E215" s="130" t="s">
        <v>141</v>
      </c>
      <c r="F215" s="130">
        <v>2023</v>
      </c>
      <c r="G215" s="130" t="s">
        <v>651</v>
      </c>
      <c r="H215" s="47" t="s">
        <v>127</v>
      </c>
      <c r="I215" s="47" t="s">
        <v>128</v>
      </c>
      <c r="J215" s="163"/>
      <c r="K215" s="162" t="s">
        <v>129</v>
      </c>
      <c r="L215" s="80">
        <v>-125</v>
      </c>
    </row>
    <row r="216" spans="1:12" ht="13.5" x14ac:dyDescent="0.25">
      <c r="A216" s="161">
        <v>207</v>
      </c>
      <c r="B216" s="79" t="s">
        <v>400</v>
      </c>
      <c r="C216" s="173">
        <v>861581200155686</v>
      </c>
      <c r="D216" s="130">
        <v>7</v>
      </c>
      <c r="E216" s="130" t="s">
        <v>141</v>
      </c>
      <c r="F216" s="130">
        <v>2023</v>
      </c>
      <c r="G216" s="130" t="s">
        <v>403</v>
      </c>
      <c r="H216" s="47" t="s">
        <v>122</v>
      </c>
      <c r="I216" s="47" t="s">
        <v>384</v>
      </c>
      <c r="J216" s="163"/>
      <c r="K216" s="162" t="s">
        <v>123</v>
      </c>
      <c r="L216" s="80">
        <v>-11.5</v>
      </c>
    </row>
    <row r="217" spans="1:12" ht="13.5" x14ac:dyDescent="0.25">
      <c r="A217" s="161">
        <v>208</v>
      </c>
      <c r="B217" s="79" t="s">
        <v>400</v>
      </c>
      <c r="C217" s="173">
        <v>861581200155687</v>
      </c>
      <c r="D217" s="130">
        <v>7</v>
      </c>
      <c r="E217" s="130" t="s">
        <v>141</v>
      </c>
      <c r="F217" s="130">
        <v>2023</v>
      </c>
      <c r="G217" s="130" t="s">
        <v>403</v>
      </c>
      <c r="H217" s="47" t="s">
        <v>122</v>
      </c>
      <c r="I217" s="47" t="s">
        <v>384</v>
      </c>
      <c r="J217" s="163"/>
      <c r="K217" s="162" t="s">
        <v>123</v>
      </c>
      <c r="L217" s="80">
        <v>-11.5</v>
      </c>
    </row>
    <row r="218" spans="1:12" ht="13.5" x14ac:dyDescent="0.25">
      <c r="A218" s="161">
        <v>209</v>
      </c>
      <c r="B218" s="79" t="s">
        <v>124</v>
      </c>
      <c r="C218" s="173">
        <v>61201</v>
      </c>
      <c r="D218" s="130">
        <v>12</v>
      </c>
      <c r="E218" s="130" t="s">
        <v>141</v>
      </c>
      <c r="F218" s="130">
        <v>2023</v>
      </c>
      <c r="G218" s="130" t="s">
        <v>392</v>
      </c>
      <c r="H218" s="47" t="s">
        <v>125</v>
      </c>
      <c r="I218" s="47" t="s">
        <v>482</v>
      </c>
      <c r="J218" s="163"/>
      <c r="K218" s="162" t="s">
        <v>126</v>
      </c>
      <c r="L218" s="80">
        <v>-424</v>
      </c>
    </row>
    <row r="219" spans="1:12" ht="13.5" x14ac:dyDescent="0.25">
      <c r="A219" s="161">
        <v>210</v>
      </c>
      <c r="B219" s="79" t="s">
        <v>124</v>
      </c>
      <c r="C219" s="173">
        <v>554439000039504</v>
      </c>
      <c r="D219" s="130">
        <v>20</v>
      </c>
      <c r="E219" s="130" t="s">
        <v>141</v>
      </c>
      <c r="F219" s="130">
        <v>2023</v>
      </c>
      <c r="G219" s="130" t="s">
        <v>412</v>
      </c>
      <c r="H219" s="146" t="s">
        <v>410</v>
      </c>
      <c r="I219" s="47" t="s">
        <v>684</v>
      </c>
      <c r="J219" s="163"/>
      <c r="K219" s="166" t="s">
        <v>623</v>
      </c>
      <c r="L219" s="80">
        <v>-1207.8</v>
      </c>
    </row>
    <row r="220" spans="1:12" ht="13.5" hidden="1" x14ac:dyDescent="0.25">
      <c r="A220" s="161">
        <v>211</v>
      </c>
      <c r="B220" s="79" t="s">
        <v>124</v>
      </c>
      <c r="C220" s="173">
        <v>554439000039504</v>
      </c>
      <c r="D220" s="130">
        <v>20</v>
      </c>
      <c r="E220" s="130" t="s">
        <v>141</v>
      </c>
      <c r="F220" s="130">
        <v>2023</v>
      </c>
      <c r="G220" s="130" t="s">
        <v>412</v>
      </c>
      <c r="H220" s="146" t="s">
        <v>410</v>
      </c>
      <c r="I220" s="47" t="s">
        <v>484</v>
      </c>
      <c r="J220" s="163"/>
      <c r="K220" s="166" t="s">
        <v>623</v>
      </c>
      <c r="L220" s="80">
        <v>-2196</v>
      </c>
    </row>
    <row r="221" spans="1:12" ht="13.5" x14ac:dyDescent="0.25">
      <c r="A221" s="161">
        <v>212</v>
      </c>
      <c r="B221" s="79" t="s">
        <v>124</v>
      </c>
      <c r="C221" s="173">
        <v>554439000039504</v>
      </c>
      <c r="D221" s="130">
        <v>20</v>
      </c>
      <c r="E221" s="130" t="s">
        <v>141</v>
      </c>
      <c r="F221" s="130">
        <v>2023</v>
      </c>
      <c r="G221" s="130" t="s">
        <v>412</v>
      </c>
      <c r="H221" s="146" t="s">
        <v>410</v>
      </c>
      <c r="I221" s="47" t="s">
        <v>483</v>
      </c>
      <c r="J221" s="163"/>
      <c r="K221" s="166" t="s">
        <v>623</v>
      </c>
      <c r="L221" s="80">
        <v>-414.66</v>
      </c>
    </row>
    <row r="222" spans="1:12" ht="13.5" x14ac:dyDescent="0.25">
      <c r="A222" s="161">
        <v>213</v>
      </c>
      <c r="B222" s="79" t="s">
        <v>647</v>
      </c>
      <c r="C222" s="173">
        <v>62101</v>
      </c>
      <c r="D222" s="130">
        <v>21</v>
      </c>
      <c r="E222" s="130" t="s">
        <v>141</v>
      </c>
      <c r="F222" s="130">
        <v>2023</v>
      </c>
      <c r="G222" s="130" t="s">
        <v>380</v>
      </c>
      <c r="H222" s="47" t="s">
        <v>188</v>
      </c>
      <c r="I222" s="47" t="s">
        <v>286</v>
      </c>
      <c r="J222" s="163"/>
      <c r="K222" s="162" t="s">
        <v>189</v>
      </c>
      <c r="L222" s="80">
        <v>-1220</v>
      </c>
    </row>
    <row r="223" spans="1:12" ht="13.5" x14ac:dyDescent="0.25">
      <c r="A223" s="161">
        <v>214</v>
      </c>
      <c r="B223" s="79" t="s">
        <v>400</v>
      </c>
      <c r="C223" s="173">
        <v>871731200098237</v>
      </c>
      <c r="D223" s="130">
        <v>22</v>
      </c>
      <c r="E223" s="130" t="s">
        <v>141</v>
      </c>
      <c r="F223" s="130">
        <v>2023</v>
      </c>
      <c r="G223" s="130" t="s">
        <v>403</v>
      </c>
      <c r="H223" s="47" t="s">
        <v>122</v>
      </c>
      <c r="I223" s="47" t="s">
        <v>384</v>
      </c>
      <c r="J223" s="163"/>
      <c r="K223" s="162" t="s">
        <v>123</v>
      </c>
      <c r="L223" s="80">
        <v>-10</v>
      </c>
    </row>
    <row r="224" spans="1:12" ht="13.5" x14ac:dyDescent="0.25">
      <c r="A224" s="161">
        <v>220</v>
      </c>
      <c r="B224" s="79" t="s">
        <v>465</v>
      </c>
      <c r="C224" s="173">
        <v>850009</v>
      </c>
      <c r="D224" s="130">
        <v>26</v>
      </c>
      <c r="E224" s="130" t="s">
        <v>141</v>
      </c>
      <c r="F224" s="130">
        <v>2023</v>
      </c>
      <c r="G224" s="130" t="s">
        <v>259</v>
      </c>
      <c r="H224" s="47" t="s">
        <v>260</v>
      </c>
      <c r="I224" s="47" t="s">
        <v>286</v>
      </c>
      <c r="J224" s="163"/>
      <c r="K224" s="162" t="s">
        <v>261</v>
      </c>
      <c r="L224" s="80">
        <v>-1399.8</v>
      </c>
    </row>
    <row r="225" spans="1:12" ht="13.5" x14ac:dyDescent="0.25">
      <c r="A225" s="161">
        <v>215</v>
      </c>
      <c r="B225" s="79" t="s">
        <v>485</v>
      </c>
      <c r="C225" s="173">
        <v>850010</v>
      </c>
      <c r="D225" s="130">
        <v>29</v>
      </c>
      <c r="E225" s="130" t="s">
        <v>141</v>
      </c>
      <c r="F225" s="130">
        <v>2023</v>
      </c>
      <c r="G225" s="130" t="s">
        <v>378</v>
      </c>
      <c r="H225" s="47" t="s">
        <v>486</v>
      </c>
      <c r="I225" s="47" t="s">
        <v>286</v>
      </c>
      <c r="J225" s="163"/>
      <c r="K225" s="162" t="s">
        <v>379</v>
      </c>
      <c r="L225" s="80">
        <v>-37.1</v>
      </c>
    </row>
    <row r="226" spans="1:12" ht="13.5" hidden="1" x14ac:dyDescent="0.25">
      <c r="A226" s="161">
        <v>216</v>
      </c>
      <c r="B226" s="79" t="s">
        <v>383</v>
      </c>
      <c r="C226" s="173">
        <v>554439000039504</v>
      </c>
      <c r="D226" s="130">
        <v>30</v>
      </c>
      <c r="E226" s="130" t="s">
        <v>141</v>
      </c>
      <c r="F226" s="130">
        <v>2023</v>
      </c>
      <c r="G226" s="161" t="s">
        <v>397</v>
      </c>
      <c r="H226" s="47" t="s">
        <v>170</v>
      </c>
      <c r="I226" s="47" t="s">
        <v>421</v>
      </c>
      <c r="J226" s="163"/>
      <c r="K226" s="162" t="s">
        <v>171</v>
      </c>
      <c r="L226" s="80">
        <v>-28362.1</v>
      </c>
    </row>
    <row r="227" spans="1:12" ht="13.5" hidden="1" x14ac:dyDescent="0.25">
      <c r="A227" s="161">
        <v>217</v>
      </c>
      <c r="B227" s="79" t="s">
        <v>383</v>
      </c>
      <c r="C227" s="173">
        <v>554439000039504</v>
      </c>
      <c r="D227" s="130">
        <v>30</v>
      </c>
      <c r="E227" s="130" t="s">
        <v>141</v>
      </c>
      <c r="F227" s="130">
        <v>2023</v>
      </c>
      <c r="G227" s="161" t="s">
        <v>397</v>
      </c>
      <c r="H227" s="47" t="s">
        <v>170</v>
      </c>
      <c r="I227" s="47" t="s">
        <v>421</v>
      </c>
      <c r="J227" s="163"/>
      <c r="K227" s="162" t="s">
        <v>171</v>
      </c>
      <c r="L227" s="80">
        <v>-2404.4499999999998</v>
      </c>
    </row>
    <row r="228" spans="1:12" ht="13.5" x14ac:dyDescent="0.25">
      <c r="A228" s="161">
        <v>218</v>
      </c>
      <c r="B228" s="79" t="s">
        <v>637</v>
      </c>
      <c r="C228" s="173">
        <v>63001</v>
      </c>
      <c r="D228" s="130">
        <v>30</v>
      </c>
      <c r="E228" s="130" t="s">
        <v>141</v>
      </c>
      <c r="F228" s="130">
        <v>2023</v>
      </c>
      <c r="G228" s="130" t="s">
        <v>391</v>
      </c>
      <c r="H228" s="47" t="s">
        <v>263</v>
      </c>
      <c r="I228" s="47" t="s">
        <v>286</v>
      </c>
      <c r="J228" s="163"/>
      <c r="K228" s="162" t="s">
        <v>390</v>
      </c>
      <c r="L228" s="80">
        <v>-4052.88</v>
      </c>
    </row>
    <row r="229" spans="1:12" ht="13.5" x14ac:dyDescent="0.25">
      <c r="A229" s="161">
        <v>219</v>
      </c>
      <c r="B229" s="79" t="s">
        <v>615</v>
      </c>
      <c r="C229" s="173">
        <v>553653000042241</v>
      </c>
      <c r="D229" s="130">
        <v>3</v>
      </c>
      <c r="E229" s="130" t="s">
        <v>146</v>
      </c>
      <c r="F229" s="130">
        <v>2023</v>
      </c>
      <c r="G229" s="130" t="s">
        <v>359</v>
      </c>
      <c r="H229" s="47" t="s">
        <v>142</v>
      </c>
      <c r="I229" s="47" t="s">
        <v>409</v>
      </c>
      <c r="J229" s="163"/>
      <c r="K229" s="162" t="s">
        <v>143</v>
      </c>
      <c r="L229" s="80">
        <v>-4045.74</v>
      </c>
    </row>
    <row r="230" spans="1:12" ht="13.5" x14ac:dyDescent="0.25">
      <c r="A230" s="146">
        <v>220</v>
      </c>
      <c r="B230" s="79" t="s">
        <v>647</v>
      </c>
      <c r="C230" s="173">
        <v>70301</v>
      </c>
      <c r="D230" s="130">
        <v>3</v>
      </c>
      <c r="E230" s="130" t="s">
        <v>146</v>
      </c>
      <c r="F230" s="130">
        <v>2023</v>
      </c>
      <c r="G230" s="130" t="s">
        <v>381</v>
      </c>
      <c r="H230" s="47" t="s">
        <v>188</v>
      </c>
      <c r="I230" s="47" t="s">
        <v>286</v>
      </c>
      <c r="J230" s="163"/>
      <c r="K230" s="162" t="s">
        <v>189</v>
      </c>
      <c r="L230" s="80">
        <v>-1755</v>
      </c>
    </row>
    <row r="231" spans="1:12" ht="13.5" x14ac:dyDescent="0.25">
      <c r="A231" s="146">
        <v>221</v>
      </c>
      <c r="B231" s="79" t="s">
        <v>603</v>
      </c>
      <c r="C231" s="173">
        <v>70302</v>
      </c>
      <c r="D231" s="130">
        <v>3</v>
      </c>
      <c r="E231" s="130" t="s">
        <v>146</v>
      </c>
      <c r="F231" s="130">
        <v>2023</v>
      </c>
      <c r="G231" s="130" t="s">
        <v>356</v>
      </c>
      <c r="H231" s="47" t="s">
        <v>127</v>
      </c>
      <c r="I231" s="47" t="s">
        <v>128</v>
      </c>
      <c r="J231" s="163"/>
      <c r="K231" s="162" t="s">
        <v>129</v>
      </c>
      <c r="L231" s="80">
        <v>-2225</v>
      </c>
    </row>
    <row r="232" spans="1:12" ht="13.5" x14ac:dyDescent="0.25">
      <c r="A232" s="146">
        <v>222</v>
      </c>
      <c r="B232" s="79" t="s">
        <v>615</v>
      </c>
      <c r="C232" s="173">
        <v>70303</v>
      </c>
      <c r="D232" s="130">
        <v>3</v>
      </c>
      <c r="E232" s="130" t="s">
        <v>146</v>
      </c>
      <c r="F232" s="130">
        <v>2023</v>
      </c>
      <c r="G232" s="130" t="s">
        <v>357</v>
      </c>
      <c r="H232" s="47" t="s">
        <v>144</v>
      </c>
      <c r="I232" s="47" t="s">
        <v>409</v>
      </c>
      <c r="J232" s="163"/>
      <c r="K232" s="162" t="s">
        <v>145</v>
      </c>
      <c r="L232" s="80">
        <v>-1948.8</v>
      </c>
    </row>
    <row r="233" spans="1:12" ht="13.5" x14ac:dyDescent="0.25">
      <c r="A233" s="146">
        <v>223</v>
      </c>
      <c r="B233" s="79" t="s">
        <v>459</v>
      </c>
      <c r="C233" s="173">
        <v>70304</v>
      </c>
      <c r="D233" s="130">
        <v>3</v>
      </c>
      <c r="E233" s="130" t="s">
        <v>146</v>
      </c>
      <c r="F233" s="130">
        <v>2023</v>
      </c>
      <c r="G233" s="130" t="s">
        <v>321</v>
      </c>
      <c r="H233" s="47" t="s">
        <v>180</v>
      </c>
      <c r="I233" s="47" t="s">
        <v>614</v>
      </c>
      <c r="J233" s="163"/>
      <c r="K233" s="162" t="s">
        <v>181</v>
      </c>
      <c r="L233" s="80">
        <v>-1335.6</v>
      </c>
    </row>
    <row r="234" spans="1:12" ht="13.5" x14ac:dyDescent="0.25">
      <c r="A234" s="146">
        <v>224</v>
      </c>
      <c r="B234" s="79" t="s">
        <v>400</v>
      </c>
      <c r="C234" s="173">
        <v>881841100041614</v>
      </c>
      <c r="D234" s="130">
        <v>3</v>
      </c>
      <c r="E234" s="130" t="s">
        <v>146</v>
      </c>
      <c r="F234" s="130">
        <v>2023</v>
      </c>
      <c r="G234" s="130" t="s">
        <v>403</v>
      </c>
      <c r="H234" s="47" t="s">
        <v>122</v>
      </c>
      <c r="I234" s="47" t="s">
        <v>384</v>
      </c>
      <c r="J234" s="163"/>
      <c r="K234" s="162" t="s">
        <v>123</v>
      </c>
      <c r="L234" s="80">
        <v>-11.5</v>
      </c>
    </row>
    <row r="235" spans="1:12" ht="13.5" x14ac:dyDescent="0.25">
      <c r="A235" s="146">
        <v>225</v>
      </c>
      <c r="B235" s="79" t="s">
        <v>400</v>
      </c>
      <c r="C235" s="173">
        <v>821861201507151</v>
      </c>
      <c r="D235" s="130">
        <v>5</v>
      </c>
      <c r="E235" s="130" t="s">
        <v>146</v>
      </c>
      <c r="F235" s="130">
        <v>2023</v>
      </c>
      <c r="G235" s="130" t="s">
        <v>403</v>
      </c>
      <c r="H235" s="47" t="s">
        <v>122</v>
      </c>
      <c r="I235" s="47" t="s">
        <v>384</v>
      </c>
      <c r="J235" s="163"/>
      <c r="K235" s="162" t="s">
        <v>123</v>
      </c>
      <c r="L235" s="80">
        <v>-69</v>
      </c>
    </row>
    <row r="236" spans="1:12" ht="13.5" x14ac:dyDescent="0.25">
      <c r="A236" s="146">
        <v>226</v>
      </c>
      <c r="B236" s="79" t="s">
        <v>124</v>
      </c>
      <c r="C236" s="173">
        <v>71001</v>
      </c>
      <c r="D236" s="130">
        <v>10</v>
      </c>
      <c r="E236" s="130" t="s">
        <v>146</v>
      </c>
      <c r="F236" s="130">
        <v>2023</v>
      </c>
      <c r="G236" s="130" t="s">
        <v>392</v>
      </c>
      <c r="H236" s="146" t="s">
        <v>125</v>
      </c>
      <c r="I236" s="47" t="s">
        <v>487</v>
      </c>
      <c r="J236" s="163"/>
      <c r="K236" s="162" t="s">
        <v>126</v>
      </c>
      <c r="L236" s="80">
        <v>-1163.5</v>
      </c>
    </row>
    <row r="237" spans="1:12" ht="13.5" x14ac:dyDescent="0.25">
      <c r="A237" s="146">
        <v>227</v>
      </c>
      <c r="B237" s="79" t="s">
        <v>618</v>
      </c>
      <c r="C237" s="173">
        <v>71301</v>
      </c>
      <c r="D237" s="130">
        <v>12</v>
      </c>
      <c r="E237" s="130" t="s">
        <v>146</v>
      </c>
      <c r="F237" s="130">
        <v>2023</v>
      </c>
      <c r="G237" s="130" t="s">
        <v>320</v>
      </c>
      <c r="H237" s="47" t="s">
        <v>266</v>
      </c>
      <c r="I237" s="47" t="s">
        <v>433</v>
      </c>
      <c r="J237" s="163"/>
      <c r="K237" s="162" t="s">
        <v>194</v>
      </c>
      <c r="L237" s="80">
        <v>-5686.24</v>
      </c>
    </row>
    <row r="238" spans="1:12" ht="13.5" x14ac:dyDescent="0.25">
      <c r="A238" s="146">
        <v>228</v>
      </c>
      <c r="B238" s="79" t="s">
        <v>400</v>
      </c>
      <c r="C238" s="173">
        <v>831941100162509</v>
      </c>
      <c r="D238" s="130">
        <v>13</v>
      </c>
      <c r="E238" s="130" t="s">
        <v>146</v>
      </c>
      <c r="F238" s="130">
        <v>2023</v>
      </c>
      <c r="G238" s="130" t="s">
        <v>403</v>
      </c>
      <c r="H238" s="47" t="s">
        <v>122</v>
      </c>
      <c r="I238" s="47" t="s">
        <v>384</v>
      </c>
      <c r="J238" s="163"/>
      <c r="K238" s="162" t="s">
        <v>123</v>
      </c>
      <c r="L238" s="80">
        <v>-11.5</v>
      </c>
    </row>
    <row r="239" spans="1:12" ht="13.5" x14ac:dyDescent="0.25">
      <c r="A239" s="146">
        <v>229</v>
      </c>
      <c r="B239" s="79" t="s">
        <v>124</v>
      </c>
      <c r="C239" s="173">
        <v>554439000039504</v>
      </c>
      <c r="D239" s="130">
        <v>18</v>
      </c>
      <c r="E239" s="130" t="s">
        <v>146</v>
      </c>
      <c r="F239" s="130">
        <v>2023</v>
      </c>
      <c r="G239" s="130" t="s">
        <v>412</v>
      </c>
      <c r="H239" s="47" t="s">
        <v>410</v>
      </c>
      <c r="I239" s="47" t="s">
        <v>488</v>
      </c>
      <c r="J239" s="163"/>
      <c r="K239" s="166" t="s">
        <v>623</v>
      </c>
      <c r="L239" s="174">
        <v>-1591.39</v>
      </c>
    </row>
    <row r="240" spans="1:12" ht="13.5" hidden="1" x14ac:dyDescent="0.25">
      <c r="A240" s="146">
        <v>230</v>
      </c>
      <c r="B240" s="79" t="s">
        <v>124</v>
      </c>
      <c r="C240" s="173">
        <v>554439000039504</v>
      </c>
      <c r="D240" s="130">
        <v>18</v>
      </c>
      <c r="E240" s="130" t="s">
        <v>146</v>
      </c>
      <c r="F240" s="130">
        <v>2023</v>
      </c>
      <c r="G240" s="130" t="s">
        <v>412</v>
      </c>
      <c r="H240" s="47" t="s">
        <v>410</v>
      </c>
      <c r="I240" s="47" t="s">
        <v>489</v>
      </c>
      <c r="J240" s="163"/>
      <c r="K240" s="166" t="s">
        <v>623</v>
      </c>
      <c r="L240" s="174">
        <v>-5154</v>
      </c>
    </row>
    <row r="241" spans="1:12" ht="13.5" x14ac:dyDescent="0.25">
      <c r="A241" s="161">
        <v>231</v>
      </c>
      <c r="B241" s="79" t="s">
        <v>124</v>
      </c>
      <c r="C241" s="173">
        <v>554439000039504</v>
      </c>
      <c r="D241" s="130">
        <v>18</v>
      </c>
      <c r="E241" s="130" t="s">
        <v>146</v>
      </c>
      <c r="F241" s="130">
        <v>2023</v>
      </c>
      <c r="G241" s="130" t="s">
        <v>412</v>
      </c>
      <c r="H241" s="47" t="s">
        <v>410</v>
      </c>
      <c r="I241" s="47" t="s">
        <v>685</v>
      </c>
      <c r="J241" s="163"/>
      <c r="K241" s="166" t="s">
        <v>623</v>
      </c>
      <c r="L241" s="174">
        <v>-2834.7</v>
      </c>
    </row>
    <row r="242" spans="1:12" ht="13.5" x14ac:dyDescent="0.25">
      <c r="A242" s="161">
        <v>232</v>
      </c>
      <c r="B242" s="79" t="s">
        <v>615</v>
      </c>
      <c r="C242" s="173">
        <v>553653000042241</v>
      </c>
      <c r="D242" s="130">
        <v>1</v>
      </c>
      <c r="E242" s="130" t="s">
        <v>151</v>
      </c>
      <c r="F242" s="130">
        <v>2023</v>
      </c>
      <c r="G242" s="130" t="s">
        <v>360</v>
      </c>
      <c r="H242" s="47" t="s">
        <v>142</v>
      </c>
      <c r="I242" s="47" t="s">
        <v>409</v>
      </c>
      <c r="J242" s="163"/>
      <c r="K242" s="162" t="s">
        <v>143</v>
      </c>
      <c r="L242" s="174">
        <v>-4045.74</v>
      </c>
    </row>
    <row r="243" spans="1:12" ht="13.5" x14ac:dyDescent="0.25">
      <c r="A243" s="161">
        <v>233</v>
      </c>
      <c r="B243" s="79" t="s">
        <v>618</v>
      </c>
      <c r="C243" s="173">
        <v>554732000005698</v>
      </c>
      <c r="D243" s="130">
        <v>1</v>
      </c>
      <c r="E243" s="130" t="s">
        <v>151</v>
      </c>
      <c r="F243" s="130">
        <v>2023</v>
      </c>
      <c r="G243" s="130" t="s">
        <v>322</v>
      </c>
      <c r="H243" s="47" t="s">
        <v>191</v>
      </c>
      <c r="I243" s="47" t="s">
        <v>433</v>
      </c>
      <c r="J243" s="163"/>
      <c r="K243" s="162" t="s">
        <v>192</v>
      </c>
      <c r="L243" s="174">
        <v>-6086.24</v>
      </c>
    </row>
    <row r="244" spans="1:12" ht="13.5" x14ac:dyDescent="0.25">
      <c r="A244" s="161">
        <v>234</v>
      </c>
      <c r="B244" s="79" t="s">
        <v>615</v>
      </c>
      <c r="C244" s="173">
        <v>80101</v>
      </c>
      <c r="D244" s="130">
        <v>1</v>
      </c>
      <c r="E244" s="130" t="s">
        <v>151</v>
      </c>
      <c r="F244" s="130">
        <v>2023</v>
      </c>
      <c r="G244" s="130" t="s">
        <v>323</v>
      </c>
      <c r="H244" s="47" t="s">
        <v>144</v>
      </c>
      <c r="I244" s="47" t="s">
        <v>409</v>
      </c>
      <c r="J244" s="163"/>
      <c r="K244" s="162" t="s">
        <v>145</v>
      </c>
      <c r="L244" s="174">
        <v>-1948.8</v>
      </c>
    </row>
    <row r="245" spans="1:12" ht="13.5" x14ac:dyDescent="0.25">
      <c r="A245" s="161">
        <v>235</v>
      </c>
      <c r="B245" s="79" t="s">
        <v>603</v>
      </c>
      <c r="C245" s="173">
        <v>80102</v>
      </c>
      <c r="D245" s="130">
        <v>1</v>
      </c>
      <c r="E245" s="130" t="s">
        <v>151</v>
      </c>
      <c r="F245" s="130">
        <v>2023</v>
      </c>
      <c r="G245" s="130" t="s">
        <v>324</v>
      </c>
      <c r="H245" s="47" t="s">
        <v>127</v>
      </c>
      <c r="I245" s="47" t="s">
        <v>128</v>
      </c>
      <c r="J245" s="163"/>
      <c r="K245" s="162" t="s">
        <v>129</v>
      </c>
      <c r="L245" s="174">
        <v>-2225</v>
      </c>
    </row>
    <row r="246" spans="1:12" ht="13.5" x14ac:dyDescent="0.25">
      <c r="A246" s="161">
        <v>236</v>
      </c>
      <c r="B246" s="79" t="s">
        <v>400</v>
      </c>
      <c r="C246" s="173">
        <v>892191101748267</v>
      </c>
      <c r="D246" s="130">
        <v>7</v>
      </c>
      <c r="E246" s="130" t="s">
        <v>151</v>
      </c>
      <c r="F246" s="130">
        <v>2023</v>
      </c>
      <c r="G246" s="130" t="s">
        <v>403</v>
      </c>
      <c r="H246" s="47" t="s">
        <v>122</v>
      </c>
      <c r="I246" s="47" t="s">
        <v>384</v>
      </c>
      <c r="J246" s="163"/>
      <c r="K246" s="162" t="s">
        <v>123</v>
      </c>
      <c r="L246" s="80">
        <v>-69</v>
      </c>
    </row>
    <row r="247" spans="1:12" ht="13.5" x14ac:dyDescent="0.25">
      <c r="A247" s="161">
        <v>237</v>
      </c>
      <c r="B247" s="79" t="s">
        <v>124</v>
      </c>
      <c r="C247" s="173">
        <v>80901</v>
      </c>
      <c r="D247" s="130">
        <v>9</v>
      </c>
      <c r="E247" s="130" t="s">
        <v>151</v>
      </c>
      <c r="F247" s="130">
        <v>2023</v>
      </c>
      <c r="G247" s="130" t="s">
        <v>392</v>
      </c>
      <c r="H247" s="47" t="s">
        <v>125</v>
      </c>
      <c r="I247" s="47" t="s">
        <v>491</v>
      </c>
      <c r="J247" s="163"/>
      <c r="K247" s="162" t="s">
        <v>126</v>
      </c>
      <c r="L247" s="80">
        <v>-861</v>
      </c>
    </row>
    <row r="248" spans="1:12" ht="13.5" hidden="1" x14ac:dyDescent="0.25">
      <c r="A248" s="161">
        <v>238</v>
      </c>
      <c r="B248" s="79" t="s">
        <v>383</v>
      </c>
      <c r="C248" s="173">
        <v>554439000039504</v>
      </c>
      <c r="D248" s="130">
        <v>10</v>
      </c>
      <c r="E248" s="130" t="s">
        <v>151</v>
      </c>
      <c r="F248" s="130">
        <v>2023</v>
      </c>
      <c r="G248" s="161" t="s">
        <v>397</v>
      </c>
      <c r="H248" s="47" t="s">
        <v>170</v>
      </c>
      <c r="I248" s="47" t="s">
        <v>421</v>
      </c>
      <c r="J248" s="163"/>
      <c r="K248" s="162" t="s">
        <v>171</v>
      </c>
      <c r="L248" s="80">
        <v>-6425.46</v>
      </c>
    </row>
    <row r="249" spans="1:12" ht="13.5" x14ac:dyDescent="0.25">
      <c r="A249" s="161">
        <v>239</v>
      </c>
      <c r="B249" s="79" t="s">
        <v>124</v>
      </c>
      <c r="C249" s="173">
        <v>554439000039504</v>
      </c>
      <c r="D249" s="130">
        <v>18</v>
      </c>
      <c r="E249" s="130" t="s">
        <v>151</v>
      </c>
      <c r="F249" s="130">
        <v>2023</v>
      </c>
      <c r="G249" s="130" t="s">
        <v>412</v>
      </c>
      <c r="H249" s="47" t="s">
        <v>410</v>
      </c>
      <c r="I249" s="47" t="s">
        <v>490</v>
      </c>
      <c r="J249" s="163"/>
      <c r="K249" s="166" t="s">
        <v>623</v>
      </c>
      <c r="L249" s="80">
        <v>-1502.6</v>
      </c>
    </row>
    <row r="250" spans="1:12" ht="13.5" hidden="1" x14ac:dyDescent="0.25">
      <c r="A250" s="161">
        <v>240</v>
      </c>
      <c r="B250" s="79" t="s">
        <v>124</v>
      </c>
      <c r="C250" s="173">
        <v>554439000039504</v>
      </c>
      <c r="D250" s="130">
        <v>18</v>
      </c>
      <c r="E250" s="130" t="s">
        <v>151</v>
      </c>
      <c r="F250" s="130">
        <v>2023</v>
      </c>
      <c r="G250" s="130" t="s">
        <v>412</v>
      </c>
      <c r="H250" s="47" t="s">
        <v>410</v>
      </c>
      <c r="I250" s="47" t="s">
        <v>493</v>
      </c>
      <c r="J250" s="163"/>
      <c r="K250" s="166" t="s">
        <v>623</v>
      </c>
      <c r="L250" s="80">
        <v>-3944</v>
      </c>
    </row>
    <row r="251" spans="1:12" ht="13.5" x14ac:dyDescent="0.25">
      <c r="A251" s="161">
        <v>241</v>
      </c>
      <c r="B251" s="79" t="s">
        <v>124</v>
      </c>
      <c r="C251" s="173">
        <v>554439000039504</v>
      </c>
      <c r="D251" s="130">
        <v>18</v>
      </c>
      <c r="E251" s="130" t="s">
        <v>151</v>
      </c>
      <c r="F251" s="130">
        <v>2023</v>
      </c>
      <c r="G251" s="130" t="s">
        <v>412</v>
      </c>
      <c r="H251" s="47" t="s">
        <v>410</v>
      </c>
      <c r="I251" s="47" t="s">
        <v>492</v>
      </c>
      <c r="J251" s="163"/>
      <c r="K251" s="166" t="s">
        <v>623</v>
      </c>
      <c r="L251" s="80">
        <v>-2115.02</v>
      </c>
    </row>
    <row r="252" spans="1:12" ht="13.5" x14ac:dyDescent="0.25">
      <c r="A252" s="161">
        <v>242</v>
      </c>
      <c r="B252" s="79" t="s">
        <v>615</v>
      </c>
      <c r="C252" s="173">
        <v>553653000042241</v>
      </c>
      <c r="D252" s="130">
        <v>1</v>
      </c>
      <c r="E252" s="130" t="s">
        <v>154</v>
      </c>
      <c r="F252" s="130">
        <v>2023</v>
      </c>
      <c r="G252" s="130" t="s">
        <v>325</v>
      </c>
      <c r="H252" s="47" t="s">
        <v>142</v>
      </c>
      <c r="I252" s="47" t="s">
        <v>409</v>
      </c>
      <c r="J252" s="163"/>
      <c r="K252" s="162" t="s">
        <v>143</v>
      </c>
      <c r="L252" s="80">
        <v>-4045.74</v>
      </c>
    </row>
    <row r="253" spans="1:12" ht="13.5" x14ac:dyDescent="0.25">
      <c r="A253" s="161">
        <v>243</v>
      </c>
      <c r="B253" s="79" t="s">
        <v>615</v>
      </c>
      <c r="C253" s="173">
        <v>554439000008780</v>
      </c>
      <c r="D253" s="130">
        <v>1</v>
      </c>
      <c r="E253" s="130" t="s">
        <v>154</v>
      </c>
      <c r="F253" s="130">
        <v>2023</v>
      </c>
      <c r="G253" s="130" t="s">
        <v>326</v>
      </c>
      <c r="H253" s="47" t="s">
        <v>616</v>
      </c>
      <c r="I253" s="47" t="s">
        <v>409</v>
      </c>
      <c r="J253" s="163"/>
      <c r="K253" s="162" t="s">
        <v>639</v>
      </c>
      <c r="L253" s="80">
        <v>-3991.22</v>
      </c>
    </row>
    <row r="254" spans="1:12" ht="13.5" x14ac:dyDescent="0.25">
      <c r="A254" s="161">
        <v>244</v>
      </c>
      <c r="B254" s="79" t="s">
        <v>603</v>
      </c>
      <c r="C254" s="173">
        <v>90101</v>
      </c>
      <c r="D254" s="130">
        <v>1</v>
      </c>
      <c r="E254" s="130" t="s">
        <v>154</v>
      </c>
      <c r="F254" s="130">
        <v>2023</v>
      </c>
      <c r="G254" s="130" t="s">
        <v>327</v>
      </c>
      <c r="H254" s="47" t="s">
        <v>127</v>
      </c>
      <c r="I254" s="47" t="s">
        <v>128</v>
      </c>
      <c r="J254" s="163"/>
      <c r="K254" s="162" t="s">
        <v>129</v>
      </c>
      <c r="L254" s="80">
        <v>-2100</v>
      </c>
    </row>
    <row r="255" spans="1:12" ht="13.5" x14ac:dyDescent="0.25">
      <c r="A255" s="161">
        <v>245</v>
      </c>
      <c r="B255" s="79" t="s">
        <v>615</v>
      </c>
      <c r="C255" s="173">
        <v>90102</v>
      </c>
      <c r="D255" s="130">
        <v>1</v>
      </c>
      <c r="E255" s="130" t="s">
        <v>154</v>
      </c>
      <c r="F255" s="130">
        <v>2023</v>
      </c>
      <c r="G255" s="130" t="s">
        <v>328</v>
      </c>
      <c r="H255" s="47" t="s">
        <v>144</v>
      </c>
      <c r="I255" s="47" t="s">
        <v>409</v>
      </c>
      <c r="J255" s="163"/>
      <c r="K255" s="162" t="s">
        <v>145</v>
      </c>
      <c r="L255" s="80">
        <v>-1948.8</v>
      </c>
    </row>
    <row r="256" spans="1:12" ht="13.5" x14ac:dyDescent="0.25">
      <c r="A256" s="161">
        <v>246</v>
      </c>
      <c r="B256" s="79" t="s">
        <v>603</v>
      </c>
      <c r="C256" s="173">
        <v>90501</v>
      </c>
      <c r="D256" s="130">
        <v>5</v>
      </c>
      <c r="E256" s="130" t="s">
        <v>154</v>
      </c>
      <c r="F256" s="130">
        <v>2023</v>
      </c>
      <c r="G256" s="130" t="s">
        <v>651</v>
      </c>
      <c r="H256" s="47" t="s">
        <v>127</v>
      </c>
      <c r="I256" s="47" t="s">
        <v>128</v>
      </c>
      <c r="J256" s="163"/>
      <c r="K256" s="162" t="s">
        <v>129</v>
      </c>
      <c r="L256" s="80">
        <v>-125</v>
      </c>
    </row>
    <row r="257" spans="1:12" ht="13.5" x14ac:dyDescent="0.25">
      <c r="A257" s="161">
        <v>247</v>
      </c>
      <c r="B257" s="79" t="s">
        <v>400</v>
      </c>
      <c r="C257" s="173">
        <v>832481100490263</v>
      </c>
      <c r="D257" s="130">
        <v>5</v>
      </c>
      <c r="E257" s="130" t="s">
        <v>154</v>
      </c>
      <c r="F257" s="130">
        <v>2023</v>
      </c>
      <c r="G257" s="130" t="s">
        <v>403</v>
      </c>
      <c r="H257" s="47" t="s">
        <v>122</v>
      </c>
      <c r="I257" s="47" t="s">
        <v>384</v>
      </c>
      <c r="J257" s="163"/>
      <c r="K257" s="162" t="s">
        <v>123</v>
      </c>
      <c r="L257" s="80">
        <v>-51.75</v>
      </c>
    </row>
    <row r="258" spans="1:12" ht="13.5" x14ac:dyDescent="0.25">
      <c r="A258" s="161">
        <v>248</v>
      </c>
      <c r="B258" s="79" t="s">
        <v>641</v>
      </c>
      <c r="C258" s="173">
        <v>90601</v>
      </c>
      <c r="D258" s="130">
        <v>6</v>
      </c>
      <c r="E258" s="130" t="s">
        <v>154</v>
      </c>
      <c r="F258" s="130">
        <v>2023</v>
      </c>
      <c r="G258" s="130" t="s">
        <v>403</v>
      </c>
      <c r="H258" s="47" t="s">
        <v>274</v>
      </c>
      <c r="I258" s="47" t="s">
        <v>286</v>
      </c>
      <c r="J258" s="163"/>
      <c r="K258" s="162" t="s">
        <v>388</v>
      </c>
      <c r="L258" s="80">
        <v>-173.27</v>
      </c>
    </row>
    <row r="259" spans="1:12" ht="13.5" x14ac:dyDescent="0.25">
      <c r="A259" s="161">
        <v>249</v>
      </c>
      <c r="B259" s="79" t="s">
        <v>641</v>
      </c>
      <c r="C259" s="173">
        <v>90602</v>
      </c>
      <c r="D259" s="130">
        <v>6</v>
      </c>
      <c r="E259" s="130" t="s">
        <v>154</v>
      </c>
      <c r="F259" s="130">
        <v>2023</v>
      </c>
      <c r="G259" s="130" t="s">
        <v>403</v>
      </c>
      <c r="H259" s="47" t="s">
        <v>274</v>
      </c>
      <c r="I259" s="47" t="s">
        <v>286</v>
      </c>
      <c r="J259" s="163"/>
      <c r="K259" s="162" t="s">
        <v>389</v>
      </c>
      <c r="L259" s="80">
        <v>-178.42</v>
      </c>
    </row>
    <row r="260" spans="1:12" ht="13.5" x14ac:dyDescent="0.25">
      <c r="A260" s="161">
        <v>250</v>
      </c>
      <c r="B260" s="79" t="s">
        <v>124</v>
      </c>
      <c r="C260" s="173">
        <v>91101</v>
      </c>
      <c r="D260" s="130">
        <v>11</v>
      </c>
      <c r="E260" s="130" t="s">
        <v>154</v>
      </c>
      <c r="F260" s="130">
        <v>2023</v>
      </c>
      <c r="G260" s="130" t="s">
        <v>392</v>
      </c>
      <c r="H260" s="47" t="s">
        <v>125</v>
      </c>
      <c r="I260" s="47" t="s">
        <v>494</v>
      </c>
      <c r="J260" s="163"/>
      <c r="K260" s="162" t="s">
        <v>126</v>
      </c>
      <c r="L260" s="80">
        <v>-381.5</v>
      </c>
    </row>
    <row r="261" spans="1:12" ht="13.5" hidden="1" x14ac:dyDescent="0.25">
      <c r="A261" s="161">
        <v>251</v>
      </c>
      <c r="B261" s="79" t="s">
        <v>383</v>
      </c>
      <c r="C261" s="173">
        <v>554439000039504</v>
      </c>
      <c r="D261" s="130">
        <v>13</v>
      </c>
      <c r="E261" s="130" t="s">
        <v>154</v>
      </c>
      <c r="F261" s="130">
        <v>2023</v>
      </c>
      <c r="G261" s="146" t="s">
        <v>169</v>
      </c>
      <c r="H261" s="47" t="s">
        <v>170</v>
      </c>
      <c r="I261" s="47" t="s">
        <v>386</v>
      </c>
      <c r="J261" s="163"/>
      <c r="K261" s="162" t="s">
        <v>309</v>
      </c>
      <c r="L261" s="80">
        <v>-7159.8</v>
      </c>
    </row>
    <row r="262" spans="1:12" ht="13.5" x14ac:dyDescent="0.25">
      <c r="A262" s="161">
        <v>252</v>
      </c>
      <c r="B262" s="79" t="s">
        <v>124</v>
      </c>
      <c r="C262" s="173">
        <v>554439000039504</v>
      </c>
      <c r="D262" s="130">
        <v>18</v>
      </c>
      <c r="E262" s="130" t="s">
        <v>154</v>
      </c>
      <c r="F262" s="130">
        <v>2023</v>
      </c>
      <c r="G262" s="130" t="s">
        <v>412</v>
      </c>
      <c r="H262" s="47" t="s">
        <v>410</v>
      </c>
      <c r="I262" s="47" t="s">
        <v>496</v>
      </c>
      <c r="J262" s="163"/>
      <c r="K262" s="166" t="s">
        <v>623</v>
      </c>
      <c r="L262" s="80">
        <v>-1940.12</v>
      </c>
    </row>
    <row r="263" spans="1:12" ht="13.5" hidden="1" x14ac:dyDescent="0.25">
      <c r="A263" s="161">
        <v>253</v>
      </c>
      <c r="B263" s="79" t="s">
        <v>124</v>
      </c>
      <c r="C263" s="173">
        <v>554439000039504</v>
      </c>
      <c r="D263" s="130">
        <v>18</v>
      </c>
      <c r="E263" s="130" t="s">
        <v>154</v>
      </c>
      <c r="F263" s="130">
        <v>2023</v>
      </c>
      <c r="G263" s="130" t="s">
        <v>412</v>
      </c>
      <c r="H263" s="47" t="s">
        <v>410</v>
      </c>
      <c r="I263" s="47" t="s">
        <v>451</v>
      </c>
      <c r="J263" s="163"/>
      <c r="K263" s="166" t="s">
        <v>623</v>
      </c>
      <c r="L263" s="80">
        <v>-3626</v>
      </c>
    </row>
    <row r="264" spans="1:12" ht="13.5" x14ac:dyDescent="0.25">
      <c r="A264" s="161">
        <v>254</v>
      </c>
      <c r="B264" s="79" t="s">
        <v>124</v>
      </c>
      <c r="C264" s="173">
        <v>554439000039504</v>
      </c>
      <c r="D264" s="130">
        <v>18</v>
      </c>
      <c r="E264" s="130" t="s">
        <v>154</v>
      </c>
      <c r="F264" s="130">
        <v>2023</v>
      </c>
      <c r="G264" s="130" t="s">
        <v>412</v>
      </c>
      <c r="H264" s="47" t="s">
        <v>410</v>
      </c>
      <c r="I264" s="47" t="s">
        <v>497</v>
      </c>
      <c r="J264" s="163"/>
      <c r="K264" s="166" t="s">
        <v>623</v>
      </c>
      <c r="L264" s="80">
        <v>-1502.6</v>
      </c>
    </row>
    <row r="265" spans="1:12" ht="13.5" x14ac:dyDescent="0.25">
      <c r="A265" s="161">
        <v>255</v>
      </c>
      <c r="B265" s="79" t="s">
        <v>608</v>
      </c>
      <c r="C265" s="173">
        <v>554732000005698</v>
      </c>
      <c r="D265" s="130">
        <v>19</v>
      </c>
      <c r="E265" s="130" t="s">
        <v>154</v>
      </c>
      <c r="F265" s="130">
        <v>2023</v>
      </c>
      <c r="G265" s="130" t="s">
        <v>361</v>
      </c>
      <c r="H265" s="47" t="s">
        <v>191</v>
      </c>
      <c r="I265" s="47" t="s">
        <v>638</v>
      </c>
      <c r="J265" s="163"/>
      <c r="K265" s="162" t="s">
        <v>192</v>
      </c>
      <c r="L265" s="80">
        <v>-1669.48</v>
      </c>
    </row>
    <row r="266" spans="1:12" ht="13.5" x14ac:dyDescent="0.25">
      <c r="A266" s="161">
        <v>256</v>
      </c>
      <c r="B266" s="79" t="s">
        <v>608</v>
      </c>
      <c r="C266" s="173">
        <v>92801</v>
      </c>
      <c r="D266" s="130">
        <v>28</v>
      </c>
      <c r="E266" s="130" t="s">
        <v>154</v>
      </c>
      <c r="F266" s="130">
        <v>2023</v>
      </c>
      <c r="G266" s="130" t="s">
        <v>329</v>
      </c>
      <c r="H266" s="47" t="s">
        <v>609</v>
      </c>
      <c r="I266" s="47" t="s">
        <v>638</v>
      </c>
      <c r="J266" s="163"/>
      <c r="K266" s="162" t="s">
        <v>385</v>
      </c>
      <c r="L266" s="80">
        <v>-2100</v>
      </c>
    </row>
    <row r="267" spans="1:12" ht="13.5" x14ac:dyDescent="0.25">
      <c r="A267" s="161">
        <v>257</v>
      </c>
      <c r="B267" s="79" t="s">
        <v>400</v>
      </c>
      <c r="C267" s="173">
        <v>852711100103103</v>
      </c>
      <c r="D267" s="130">
        <v>28</v>
      </c>
      <c r="E267" s="130" t="s">
        <v>154</v>
      </c>
      <c r="F267" s="130">
        <v>2023</v>
      </c>
      <c r="G267" s="130" t="s">
        <v>403</v>
      </c>
      <c r="H267" s="47" t="s">
        <v>122</v>
      </c>
      <c r="I267" s="47" t="s">
        <v>384</v>
      </c>
      <c r="J267" s="163"/>
      <c r="K267" s="162" t="s">
        <v>123</v>
      </c>
      <c r="L267" s="80">
        <v>-11.5</v>
      </c>
    </row>
    <row r="268" spans="1:12" ht="13.5" x14ac:dyDescent="0.25">
      <c r="A268" s="161">
        <v>258</v>
      </c>
      <c r="B268" s="79" t="s">
        <v>615</v>
      </c>
      <c r="C268" s="173">
        <v>551295000101879</v>
      </c>
      <c r="D268" s="130">
        <v>2</v>
      </c>
      <c r="E268" s="130" t="s">
        <v>168</v>
      </c>
      <c r="F268" s="130">
        <v>2023</v>
      </c>
      <c r="G268" s="130" t="s">
        <v>330</v>
      </c>
      <c r="H268" s="47" t="s">
        <v>224</v>
      </c>
      <c r="I268" s="47" t="s">
        <v>409</v>
      </c>
      <c r="J268" s="163"/>
      <c r="K268" s="162" t="s">
        <v>225</v>
      </c>
      <c r="L268" s="80">
        <v>-1948.8</v>
      </c>
    </row>
    <row r="269" spans="1:12" ht="13.5" x14ac:dyDescent="0.25">
      <c r="A269" s="161">
        <v>259</v>
      </c>
      <c r="B269" s="79" t="s">
        <v>615</v>
      </c>
      <c r="C269" s="173">
        <v>100201</v>
      </c>
      <c r="D269" s="130">
        <v>2</v>
      </c>
      <c r="E269" s="130" t="s">
        <v>168</v>
      </c>
      <c r="F269" s="130">
        <v>2023</v>
      </c>
      <c r="G269" s="130" t="s">
        <v>331</v>
      </c>
      <c r="H269" s="47" t="s">
        <v>180</v>
      </c>
      <c r="I269" s="47" t="s">
        <v>409</v>
      </c>
      <c r="J269" s="163"/>
      <c r="K269" s="162" t="s">
        <v>181</v>
      </c>
      <c r="L269" s="80">
        <v>-4045.74</v>
      </c>
    </row>
    <row r="270" spans="1:12" ht="13.5" x14ac:dyDescent="0.25">
      <c r="A270" s="161">
        <v>260</v>
      </c>
      <c r="B270" s="79" t="s">
        <v>608</v>
      </c>
      <c r="C270" s="173">
        <v>100202</v>
      </c>
      <c r="D270" s="130">
        <v>2</v>
      </c>
      <c r="E270" s="130" t="s">
        <v>168</v>
      </c>
      <c r="F270" s="130">
        <v>2023</v>
      </c>
      <c r="G270" s="130" t="s">
        <v>362</v>
      </c>
      <c r="H270" s="47" t="s">
        <v>209</v>
      </c>
      <c r="I270" s="47" t="s">
        <v>638</v>
      </c>
      <c r="J270" s="163"/>
      <c r="K270" s="162" t="s">
        <v>210</v>
      </c>
      <c r="L270" s="80">
        <v>-2100</v>
      </c>
    </row>
    <row r="271" spans="1:12" ht="13.5" x14ac:dyDescent="0.25">
      <c r="A271" s="161">
        <v>261</v>
      </c>
      <c r="B271" s="79" t="s">
        <v>615</v>
      </c>
      <c r="C271" s="173">
        <v>100203</v>
      </c>
      <c r="D271" s="130">
        <v>2</v>
      </c>
      <c r="E271" s="130" t="s">
        <v>168</v>
      </c>
      <c r="F271" s="130">
        <v>2023</v>
      </c>
      <c r="G271" s="130" t="s">
        <v>332</v>
      </c>
      <c r="H271" s="47" t="s">
        <v>144</v>
      </c>
      <c r="I271" s="47" t="s">
        <v>409</v>
      </c>
      <c r="J271" s="163"/>
      <c r="K271" s="162" t="s">
        <v>145</v>
      </c>
      <c r="L271" s="80">
        <v>-1948.8</v>
      </c>
    </row>
    <row r="272" spans="1:12" ht="13.5" x14ac:dyDescent="0.25">
      <c r="A272" s="161">
        <v>262</v>
      </c>
      <c r="B272" s="79" t="s">
        <v>603</v>
      </c>
      <c r="C272" s="173">
        <v>100204</v>
      </c>
      <c r="D272" s="130">
        <v>2</v>
      </c>
      <c r="E272" s="130" t="s">
        <v>168</v>
      </c>
      <c r="F272" s="130">
        <v>2023</v>
      </c>
      <c r="G272" s="130" t="s">
        <v>333</v>
      </c>
      <c r="H272" s="47" t="s">
        <v>127</v>
      </c>
      <c r="I272" s="47" t="s">
        <v>128</v>
      </c>
      <c r="J272" s="163"/>
      <c r="K272" s="162" t="s">
        <v>129</v>
      </c>
      <c r="L272" s="80">
        <v>-2225</v>
      </c>
    </row>
    <row r="273" spans="1:12" ht="13.5" x14ac:dyDescent="0.25">
      <c r="A273" s="161">
        <v>263</v>
      </c>
      <c r="B273" s="79" t="s">
        <v>400</v>
      </c>
      <c r="C273" s="173">
        <v>872751100065376</v>
      </c>
      <c r="D273" s="130">
        <v>2</v>
      </c>
      <c r="E273" s="130" t="s">
        <v>168</v>
      </c>
      <c r="F273" s="130">
        <v>2023</v>
      </c>
      <c r="G273" s="130" t="s">
        <v>403</v>
      </c>
      <c r="H273" s="47" t="s">
        <v>122</v>
      </c>
      <c r="I273" s="47" t="s">
        <v>384</v>
      </c>
      <c r="J273" s="163"/>
      <c r="K273" s="162" t="s">
        <v>123</v>
      </c>
      <c r="L273" s="80">
        <v>-11.5</v>
      </c>
    </row>
    <row r="274" spans="1:12" ht="13.5" x14ac:dyDescent="0.25">
      <c r="A274" s="161">
        <v>264</v>
      </c>
      <c r="B274" s="79" t="s">
        <v>615</v>
      </c>
      <c r="C274" s="173">
        <v>100401</v>
      </c>
      <c r="D274" s="130">
        <v>4</v>
      </c>
      <c r="E274" s="130" t="s">
        <v>168</v>
      </c>
      <c r="F274" s="130">
        <v>2023</v>
      </c>
      <c r="G274" s="130" t="s">
        <v>334</v>
      </c>
      <c r="H274" s="47" t="s">
        <v>275</v>
      </c>
      <c r="I274" s="47" t="s">
        <v>409</v>
      </c>
      <c r="J274" s="163"/>
      <c r="K274" s="162" t="s">
        <v>335</v>
      </c>
      <c r="L274" s="80">
        <v>-3991.22</v>
      </c>
    </row>
    <row r="275" spans="1:12" ht="13.5" x14ac:dyDescent="0.25">
      <c r="A275" s="161">
        <v>265</v>
      </c>
      <c r="B275" s="79" t="s">
        <v>459</v>
      </c>
      <c r="C275" s="173">
        <v>100402</v>
      </c>
      <c r="D275" s="130">
        <v>4</v>
      </c>
      <c r="E275" s="130" t="s">
        <v>168</v>
      </c>
      <c r="F275" s="130">
        <v>2023</v>
      </c>
      <c r="G275" s="130" t="s">
        <v>336</v>
      </c>
      <c r="H275" s="47" t="s">
        <v>276</v>
      </c>
      <c r="I275" s="47" t="s">
        <v>614</v>
      </c>
      <c r="J275" s="163"/>
      <c r="K275" s="162" t="s">
        <v>337</v>
      </c>
      <c r="L275" s="80">
        <v>-3978.43</v>
      </c>
    </row>
    <row r="276" spans="1:12" ht="13.5" x14ac:dyDescent="0.25">
      <c r="A276" s="161">
        <v>266</v>
      </c>
      <c r="B276" s="79" t="s">
        <v>400</v>
      </c>
      <c r="C276" s="173">
        <v>842781200345845</v>
      </c>
      <c r="D276" s="130">
        <v>5</v>
      </c>
      <c r="E276" s="130" t="s">
        <v>168</v>
      </c>
      <c r="F276" s="130">
        <v>2023</v>
      </c>
      <c r="G276" s="130" t="s">
        <v>403</v>
      </c>
      <c r="H276" s="47" t="s">
        <v>122</v>
      </c>
      <c r="I276" s="47" t="s">
        <v>384</v>
      </c>
      <c r="J276" s="163"/>
      <c r="K276" s="162" t="s">
        <v>123</v>
      </c>
      <c r="L276" s="80">
        <v>-17.25</v>
      </c>
    </row>
    <row r="277" spans="1:12" ht="13.5" x14ac:dyDescent="0.25">
      <c r="A277" s="161">
        <v>267</v>
      </c>
      <c r="B277" s="79" t="s">
        <v>400</v>
      </c>
      <c r="C277" s="173">
        <v>842781200710181</v>
      </c>
      <c r="D277" s="130">
        <v>5</v>
      </c>
      <c r="E277" s="130" t="s">
        <v>168</v>
      </c>
      <c r="F277" s="130">
        <v>2023</v>
      </c>
      <c r="G277" s="130" t="s">
        <v>403</v>
      </c>
      <c r="H277" s="47" t="s">
        <v>122</v>
      </c>
      <c r="I277" s="47" t="s">
        <v>384</v>
      </c>
      <c r="J277" s="163"/>
      <c r="K277" s="162" t="s">
        <v>123</v>
      </c>
      <c r="L277" s="80">
        <v>-20</v>
      </c>
    </row>
    <row r="278" spans="1:12" ht="13.5" x14ac:dyDescent="0.25">
      <c r="A278" s="161">
        <v>268</v>
      </c>
      <c r="B278" s="79" t="s">
        <v>124</v>
      </c>
      <c r="C278" s="173">
        <v>101001</v>
      </c>
      <c r="D278" s="130">
        <v>10</v>
      </c>
      <c r="E278" s="130" t="s">
        <v>168</v>
      </c>
      <c r="F278" s="130">
        <v>2023</v>
      </c>
      <c r="G278" s="130" t="s">
        <v>392</v>
      </c>
      <c r="H278" s="47" t="s">
        <v>125</v>
      </c>
      <c r="I278" s="47" t="s">
        <v>498</v>
      </c>
      <c r="J278" s="163"/>
      <c r="K278" s="162" t="s">
        <v>126</v>
      </c>
      <c r="L278" s="80">
        <v>-767.5</v>
      </c>
    </row>
    <row r="279" spans="1:12" ht="13.5" x14ac:dyDescent="0.25">
      <c r="A279" s="161">
        <v>269</v>
      </c>
      <c r="B279" s="79" t="s">
        <v>459</v>
      </c>
      <c r="C279" s="173">
        <v>101101</v>
      </c>
      <c r="D279" s="130">
        <v>11</v>
      </c>
      <c r="E279" s="130" t="s">
        <v>168</v>
      </c>
      <c r="F279" s="130">
        <v>2023</v>
      </c>
      <c r="G279" s="130" t="s">
        <v>338</v>
      </c>
      <c r="H279" s="47" t="s">
        <v>310</v>
      </c>
      <c r="I279" s="47" t="s">
        <v>614</v>
      </c>
      <c r="J279" s="163"/>
      <c r="K279" s="162" t="s">
        <v>339</v>
      </c>
      <c r="L279" s="80">
        <v>-4045.74</v>
      </c>
    </row>
    <row r="280" spans="1:12" ht="13.5" x14ac:dyDescent="0.25">
      <c r="A280" s="161">
        <v>270</v>
      </c>
      <c r="B280" s="79" t="s">
        <v>400</v>
      </c>
      <c r="C280" s="173">
        <v>822861200037163</v>
      </c>
      <c r="D280" s="130">
        <v>13</v>
      </c>
      <c r="E280" s="130" t="s">
        <v>168</v>
      </c>
      <c r="F280" s="130">
        <v>2023</v>
      </c>
      <c r="G280" s="130" t="s">
        <v>403</v>
      </c>
      <c r="H280" s="47" t="s">
        <v>122</v>
      </c>
      <c r="I280" s="47" t="s">
        <v>384</v>
      </c>
      <c r="J280" s="163"/>
      <c r="K280" s="162" t="s">
        <v>123</v>
      </c>
      <c r="L280" s="80">
        <v>-10</v>
      </c>
    </row>
    <row r="281" spans="1:12" ht="13.5" x14ac:dyDescent="0.25">
      <c r="A281" s="161">
        <v>271</v>
      </c>
      <c r="B281" s="79" t="s">
        <v>124</v>
      </c>
      <c r="C281" s="173">
        <v>554439000039504</v>
      </c>
      <c r="D281" s="130">
        <v>17</v>
      </c>
      <c r="E281" s="130" t="s">
        <v>168</v>
      </c>
      <c r="F281" s="130">
        <v>2023</v>
      </c>
      <c r="G281" s="130" t="s">
        <v>412</v>
      </c>
      <c r="H281" s="47" t="s">
        <v>410</v>
      </c>
      <c r="I281" s="47" t="s">
        <v>495</v>
      </c>
      <c r="J281" s="163"/>
      <c r="K281" s="166" t="s">
        <v>623</v>
      </c>
      <c r="L281" s="80">
        <v>-2238.5</v>
      </c>
    </row>
    <row r="282" spans="1:12" ht="13.5" hidden="1" x14ac:dyDescent="0.25">
      <c r="A282" s="161">
        <v>272</v>
      </c>
      <c r="B282" s="79" t="s">
        <v>124</v>
      </c>
      <c r="C282" s="173">
        <v>554439000039504</v>
      </c>
      <c r="D282" s="130">
        <v>17</v>
      </c>
      <c r="E282" s="130" t="s">
        <v>168</v>
      </c>
      <c r="F282" s="130">
        <v>2023</v>
      </c>
      <c r="G282" s="130" t="s">
        <v>412</v>
      </c>
      <c r="H282" s="47" t="s">
        <v>410</v>
      </c>
      <c r="I282" s="47" t="s">
        <v>501</v>
      </c>
      <c r="J282" s="163"/>
      <c r="K282" s="166" t="s">
        <v>623</v>
      </c>
      <c r="L282" s="80">
        <v>-4070</v>
      </c>
    </row>
    <row r="283" spans="1:12" ht="13.5" x14ac:dyDescent="0.25">
      <c r="A283" s="161">
        <v>273</v>
      </c>
      <c r="B283" s="79" t="s">
        <v>124</v>
      </c>
      <c r="C283" s="173">
        <v>554439000039504</v>
      </c>
      <c r="D283" s="130">
        <v>17</v>
      </c>
      <c r="E283" s="130" t="s">
        <v>168</v>
      </c>
      <c r="F283" s="130">
        <v>2023</v>
      </c>
      <c r="G283" s="130" t="s">
        <v>412</v>
      </c>
      <c r="H283" s="47" t="s">
        <v>410</v>
      </c>
      <c r="I283" s="47" t="s">
        <v>500</v>
      </c>
      <c r="J283" s="163"/>
      <c r="K283" s="166" t="s">
        <v>623</v>
      </c>
      <c r="L283" s="80">
        <v>-1363.76</v>
      </c>
    </row>
    <row r="284" spans="1:12" ht="13.5" hidden="1" x14ac:dyDescent="0.25">
      <c r="A284" s="161">
        <v>274</v>
      </c>
      <c r="B284" s="79" t="s">
        <v>383</v>
      </c>
      <c r="C284" s="173">
        <v>554439000039504</v>
      </c>
      <c r="D284" s="130">
        <v>17</v>
      </c>
      <c r="E284" s="130" t="s">
        <v>168</v>
      </c>
      <c r="F284" s="130">
        <v>2023</v>
      </c>
      <c r="G284" s="161" t="s">
        <v>397</v>
      </c>
      <c r="H284" s="47" t="s">
        <v>170</v>
      </c>
      <c r="I284" s="47" t="s">
        <v>421</v>
      </c>
      <c r="J284" s="163"/>
      <c r="K284" s="162" t="s">
        <v>171</v>
      </c>
      <c r="L284" s="80">
        <v>-8447.66</v>
      </c>
    </row>
    <row r="285" spans="1:12" ht="13.5" x14ac:dyDescent="0.25">
      <c r="A285" s="161">
        <v>275</v>
      </c>
      <c r="B285" s="79" t="s">
        <v>608</v>
      </c>
      <c r="C285" s="173">
        <v>554732000008642</v>
      </c>
      <c r="D285" s="130">
        <v>20</v>
      </c>
      <c r="E285" s="130" t="s">
        <v>168</v>
      </c>
      <c r="F285" s="130">
        <v>2023</v>
      </c>
      <c r="G285" s="130" t="s">
        <v>340</v>
      </c>
      <c r="H285" s="130" t="s">
        <v>278</v>
      </c>
      <c r="I285" s="47" t="s">
        <v>638</v>
      </c>
      <c r="J285" s="163"/>
      <c r="K285" s="162" t="s">
        <v>341</v>
      </c>
      <c r="L285" s="80">
        <v>-2100</v>
      </c>
    </row>
    <row r="286" spans="1:12" ht="13.5" x14ac:dyDescent="0.25">
      <c r="A286" s="161">
        <v>276</v>
      </c>
      <c r="B286" s="79" t="s">
        <v>608</v>
      </c>
      <c r="C286" s="173">
        <v>110101</v>
      </c>
      <c r="D286" s="130">
        <v>1</v>
      </c>
      <c r="E286" s="130" t="s">
        <v>190</v>
      </c>
      <c r="F286" s="130">
        <v>2023</v>
      </c>
      <c r="G286" s="130" t="s">
        <v>342</v>
      </c>
      <c r="H286" s="47" t="s">
        <v>209</v>
      </c>
      <c r="I286" s="47" t="s">
        <v>638</v>
      </c>
      <c r="J286" s="163"/>
      <c r="K286" s="162" t="s">
        <v>210</v>
      </c>
      <c r="L286" s="80">
        <v>-2100</v>
      </c>
    </row>
    <row r="287" spans="1:12" ht="13.5" x14ac:dyDescent="0.25">
      <c r="A287" s="161">
        <v>277</v>
      </c>
      <c r="B287" s="79" t="s">
        <v>603</v>
      </c>
      <c r="C287" s="173">
        <v>110102</v>
      </c>
      <c r="D287" s="130">
        <v>1</v>
      </c>
      <c r="E287" s="130" t="s">
        <v>190</v>
      </c>
      <c r="F287" s="130">
        <v>2023</v>
      </c>
      <c r="G287" s="130" t="s">
        <v>343</v>
      </c>
      <c r="H287" s="47" t="s">
        <v>127</v>
      </c>
      <c r="I287" s="47" t="s">
        <v>128</v>
      </c>
      <c r="J287" s="163"/>
      <c r="K287" s="162" t="s">
        <v>129</v>
      </c>
      <c r="L287" s="80">
        <v>-2225</v>
      </c>
    </row>
    <row r="288" spans="1:12" ht="13.5" x14ac:dyDescent="0.25">
      <c r="A288" s="161">
        <v>278</v>
      </c>
      <c r="B288" s="79" t="s">
        <v>615</v>
      </c>
      <c r="C288" s="173">
        <v>110103</v>
      </c>
      <c r="D288" s="130">
        <v>1</v>
      </c>
      <c r="E288" s="130" t="s">
        <v>190</v>
      </c>
      <c r="F288" s="130">
        <v>2023</v>
      </c>
      <c r="G288" s="130" t="s">
        <v>344</v>
      </c>
      <c r="H288" s="47" t="s">
        <v>144</v>
      </c>
      <c r="I288" s="47" t="s">
        <v>409</v>
      </c>
      <c r="J288" s="163"/>
      <c r="K288" s="162" t="s">
        <v>145</v>
      </c>
      <c r="L288" s="80">
        <v>-1948.8</v>
      </c>
    </row>
    <row r="289" spans="1:12" ht="13.5" x14ac:dyDescent="0.25">
      <c r="A289" s="161">
        <v>279</v>
      </c>
      <c r="B289" s="79" t="s">
        <v>615</v>
      </c>
      <c r="C289" s="173">
        <v>110104</v>
      </c>
      <c r="D289" s="130">
        <v>1</v>
      </c>
      <c r="E289" s="130" t="s">
        <v>190</v>
      </c>
      <c r="F289" s="130">
        <v>2023</v>
      </c>
      <c r="G289" s="130" t="s">
        <v>345</v>
      </c>
      <c r="H289" s="47" t="s">
        <v>180</v>
      </c>
      <c r="I289" s="47" t="s">
        <v>409</v>
      </c>
      <c r="J289" s="163"/>
      <c r="K289" s="162" t="s">
        <v>181</v>
      </c>
      <c r="L289" s="80">
        <v>-4045.74</v>
      </c>
    </row>
    <row r="290" spans="1:12" ht="13.5" x14ac:dyDescent="0.25">
      <c r="A290" s="146">
        <v>280</v>
      </c>
      <c r="B290" s="79" t="s">
        <v>400</v>
      </c>
      <c r="C290" s="173">
        <v>873051200012183</v>
      </c>
      <c r="D290" s="130">
        <v>1</v>
      </c>
      <c r="E290" s="130" t="s">
        <v>190</v>
      </c>
      <c r="F290" s="130">
        <v>2023</v>
      </c>
      <c r="G290" s="130" t="s">
        <v>403</v>
      </c>
      <c r="H290" s="47" t="s">
        <v>122</v>
      </c>
      <c r="I290" s="47" t="s">
        <v>384</v>
      </c>
      <c r="J290" s="163"/>
      <c r="K290" s="162" t="s">
        <v>123</v>
      </c>
      <c r="L290" s="80">
        <v>-11.5</v>
      </c>
    </row>
    <row r="291" spans="1:12" ht="13.5" x14ac:dyDescent="0.25">
      <c r="A291" s="146">
        <v>281</v>
      </c>
      <c r="B291" s="79" t="s">
        <v>400</v>
      </c>
      <c r="C291" s="173">
        <v>803101100539027</v>
      </c>
      <c r="D291" s="130">
        <v>6</v>
      </c>
      <c r="E291" s="130" t="s">
        <v>190</v>
      </c>
      <c r="F291" s="130">
        <v>2023</v>
      </c>
      <c r="G291" s="130" t="s">
        <v>403</v>
      </c>
      <c r="H291" s="47" t="s">
        <v>122</v>
      </c>
      <c r="I291" s="47" t="s">
        <v>384</v>
      </c>
      <c r="J291" s="163"/>
      <c r="K291" s="162" t="s">
        <v>123</v>
      </c>
      <c r="L291" s="80">
        <v>-17.25</v>
      </c>
    </row>
    <row r="292" spans="1:12" ht="13.5" x14ac:dyDescent="0.25">
      <c r="A292" s="146">
        <v>282</v>
      </c>
      <c r="B292" s="79" t="s">
        <v>124</v>
      </c>
      <c r="C292" s="173">
        <v>111001</v>
      </c>
      <c r="D292" s="130">
        <v>10</v>
      </c>
      <c r="E292" s="130" t="s">
        <v>190</v>
      </c>
      <c r="F292" s="130">
        <v>2023</v>
      </c>
      <c r="G292" s="130" t="s">
        <v>392</v>
      </c>
      <c r="H292" s="47" t="s">
        <v>125</v>
      </c>
      <c r="I292" s="47" t="s">
        <v>502</v>
      </c>
      <c r="J292" s="163"/>
      <c r="K292" s="162" t="s">
        <v>126</v>
      </c>
      <c r="L292" s="80">
        <v>-1534</v>
      </c>
    </row>
    <row r="293" spans="1:12" ht="13.5" x14ac:dyDescent="0.25">
      <c r="A293" s="146">
        <v>283</v>
      </c>
      <c r="B293" s="79" t="s">
        <v>460</v>
      </c>
      <c r="C293" s="173">
        <v>111601</v>
      </c>
      <c r="D293" s="130">
        <v>16</v>
      </c>
      <c r="E293" s="130" t="s">
        <v>190</v>
      </c>
      <c r="F293" s="130">
        <v>2023</v>
      </c>
      <c r="G293" s="130" t="s">
        <v>346</v>
      </c>
      <c r="H293" s="47" t="s">
        <v>644</v>
      </c>
      <c r="I293" s="47" t="s">
        <v>286</v>
      </c>
      <c r="J293" s="163"/>
      <c r="K293" s="162" t="s">
        <v>645</v>
      </c>
      <c r="L293" s="80">
        <v>-1755.6</v>
      </c>
    </row>
    <row r="294" spans="1:12" ht="13.5" x14ac:dyDescent="0.25">
      <c r="A294" s="146">
        <v>284</v>
      </c>
      <c r="B294" s="79" t="s">
        <v>400</v>
      </c>
      <c r="C294" s="173">
        <v>823201200224152</v>
      </c>
      <c r="D294" s="130">
        <v>16</v>
      </c>
      <c r="E294" s="130" t="s">
        <v>190</v>
      </c>
      <c r="F294" s="130">
        <v>2023</v>
      </c>
      <c r="G294" s="130" t="s">
        <v>403</v>
      </c>
      <c r="H294" s="47" t="s">
        <v>122</v>
      </c>
      <c r="I294" s="47" t="s">
        <v>384</v>
      </c>
      <c r="J294" s="163"/>
      <c r="K294" s="162" t="s">
        <v>123</v>
      </c>
      <c r="L294" s="80">
        <v>-11.5</v>
      </c>
    </row>
    <row r="295" spans="1:12" ht="13.5" hidden="1" x14ac:dyDescent="0.25">
      <c r="A295" s="161">
        <v>285</v>
      </c>
      <c r="B295" s="79" t="s">
        <v>383</v>
      </c>
      <c r="C295" s="173">
        <v>554439000039504</v>
      </c>
      <c r="D295" s="130">
        <v>20</v>
      </c>
      <c r="E295" s="130" t="s">
        <v>190</v>
      </c>
      <c r="F295" s="130">
        <v>2023</v>
      </c>
      <c r="G295" s="146" t="s">
        <v>169</v>
      </c>
      <c r="H295" s="47" t="s">
        <v>170</v>
      </c>
      <c r="I295" s="47" t="s">
        <v>421</v>
      </c>
      <c r="J295" s="163"/>
      <c r="K295" s="162" t="s">
        <v>171</v>
      </c>
      <c r="L295" s="80">
        <v>-6361.8</v>
      </c>
    </row>
    <row r="296" spans="1:12" ht="13.5" x14ac:dyDescent="0.25">
      <c r="A296" s="146">
        <v>286</v>
      </c>
      <c r="B296" s="79" t="s">
        <v>124</v>
      </c>
      <c r="C296" s="173">
        <v>554439000039504</v>
      </c>
      <c r="D296" s="130">
        <v>20</v>
      </c>
      <c r="E296" s="130" t="s">
        <v>190</v>
      </c>
      <c r="F296" s="130">
        <v>2023</v>
      </c>
      <c r="G296" s="47" t="s">
        <v>412</v>
      </c>
      <c r="H296" s="47" t="s">
        <v>410</v>
      </c>
      <c r="I296" s="47" t="s">
        <v>686</v>
      </c>
      <c r="J296" s="163"/>
      <c r="K296" s="166" t="s">
        <v>623</v>
      </c>
      <c r="L296" s="80">
        <v>-3649.8</v>
      </c>
    </row>
    <row r="297" spans="1:12" ht="13.5" hidden="1" x14ac:dyDescent="0.25">
      <c r="A297" s="161">
        <v>287</v>
      </c>
      <c r="B297" s="79" t="s">
        <v>124</v>
      </c>
      <c r="C297" s="173">
        <v>554439000039504</v>
      </c>
      <c r="D297" s="130">
        <v>20</v>
      </c>
      <c r="E297" s="130" t="s">
        <v>190</v>
      </c>
      <c r="F297" s="130">
        <v>2023</v>
      </c>
      <c r="G297" s="47" t="s">
        <v>412</v>
      </c>
      <c r="H297" s="47" t="s">
        <v>410</v>
      </c>
      <c r="I297" s="47" t="s">
        <v>505</v>
      </c>
      <c r="J297" s="163"/>
      <c r="K297" s="166" t="s">
        <v>623</v>
      </c>
      <c r="L297" s="80">
        <v>-6636</v>
      </c>
    </row>
    <row r="298" spans="1:12" ht="13.5" x14ac:dyDescent="0.25">
      <c r="A298" s="146">
        <v>288</v>
      </c>
      <c r="B298" s="79" t="s">
        <v>124</v>
      </c>
      <c r="C298" s="173">
        <v>554439000039504</v>
      </c>
      <c r="D298" s="130">
        <v>20</v>
      </c>
      <c r="E298" s="130" t="s">
        <v>190</v>
      </c>
      <c r="F298" s="130">
        <v>2023</v>
      </c>
      <c r="G298" s="47" t="s">
        <v>412</v>
      </c>
      <c r="H298" s="47" t="s">
        <v>410</v>
      </c>
      <c r="I298" s="47" t="s">
        <v>626</v>
      </c>
      <c r="J298" s="163"/>
      <c r="K298" s="166" t="s">
        <v>623</v>
      </c>
      <c r="L298" s="80">
        <v>-1612.47</v>
      </c>
    </row>
    <row r="299" spans="1:12" ht="13.5" x14ac:dyDescent="0.25">
      <c r="A299" s="146">
        <v>289</v>
      </c>
      <c r="B299" s="79" t="s">
        <v>435</v>
      </c>
      <c r="C299" s="173">
        <v>850012</v>
      </c>
      <c r="D299" s="130">
        <v>21</v>
      </c>
      <c r="E299" s="130" t="s">
        <v>190</v>
      </c>
      <c r="F299" s="130">
        <v>2023</v>
      </c>
      <c r="G299" s="130" t="s">
        <v>368</v>
      </c>
      <c r="H299" s="47" t="s">
        <v>281</v>
      </c>
      <c r="I299" s="47" t="s">
        <v>286</v>
      </c>
      <c r="J299" s="163"/>
      <c r="K299" s="162" t="s">
        <v>282</v>
      </c>
      <c r="L299" s="80">
        <v>-1400</v>
      </c>
    </row>
    <row r="300" spans="1:12" ht="13.5" x14ac:dyDescent="0.25">
      <c r="A300" s="146">
        <v>290</v>
      </c>
      <c r="B300" s="79" t="s">
        <v>420</v>
      </c>
      <c r="C300" s="173">
        <v>850012</v>
      </c>
      <c r="D300" s="130">
        <v>21</v>
      </c>
      <c r="E300" s="130" t="s">
        <v>190</v>
      </c>
      <c r="F300" s="130">
        <v>2023</v>
      </c>
      <c r="G300" s="130" t="s">
        <v>369</v>
      </c>
      <c r="H300" s="47" t="s">
        <v>370</v>
      </c>
      <c r="I300" s="47" t="s">
        <v>286</v>
      </c>
      <c r="J300" s="163"/>
      <c r="K300" s="162" t="s">
        <v>371</v>
      </c>
      <c r="L300" s="80">
        <v>-85</v>
      </c>
    </row>
    <row r="301" spans="1:12" ht="13.5" x14ac:dyDescent="0.25">
      <c r="A301" s="146">
        <v>291</v>
      </c>
      <c r="B301" s="79" t="s">
        <v>599</v>
      </c>
      <c r="C301" s="173">
        <v>850012</v>
      </c>
      <c r="D301" s="130">
        <v>21</v>
      </c>
      <c r="E301" s="130" t="s">
        <v>190</v>
      </c>
      <c r="F301" s="130">
        <v>2023</v>
      </c>
      <c r="G301" s="130" t="s">
        <v>372</v>
      </c>
      <c r="H301" s="47" t="s">
        <v>373</v>
      </c>
      <c r="I301" s="47" t="s">
        <v>286</v>
      </c>
      <c r="J301" s="163"/>
      <c r="K301" s="162" t="s">
        <v>374</v>
      </c>
      <c r="L301" s="80">
        <v>-150</v>
      </c>
    </row>
    <row r="302" spans="1:12" ht="13.5" x14ac:dyDescent="0.25">
      <c r="A302" s="146">
        <v>292</v>
      </c>
      <c r="B302" s="79" t="s">
        <v>599</v>
      </c>
      <c r="C302" s="173">
        <v>850012</v>
      </c>
      <c r="D302" s="130">
        <v>21</v>
      </c>
      <c r="E302" s="130" t="s">
        <v>190</v>
      </c>
      <c r="F302" s="130">
        <v>2023</v>
      </c>
      <c r="G302" s="130" t="s">
        <v>375</v>
      </c>
      <c r="H302" s="47" t="s">
        <v>376</v>
      </c>
      <c r="I302" s="47" t="s">
        <v>286</v>
      </c>
      <c r="J302" s="163"/>
      <c r="K302" s="162" t="s">
        <v>377</v>
      </c>
      <c r="L302" s="80">
        <v>-421</v>
      </c>
    </row>
    <row r="303" spans="1:12" ht="13.5" x14ac:dyDescent="0.25">
      <c r="A303" s="146">
        <v>293</v>
      </c>
      <c r="B303" s="79" t="s">
        <v>602</v>
      </c>
      <c r="C303" s="173">
        <v>112101</v>
      </c>
      <c r="D303" s="130">
        <v>21</v>
      </c>
      <c r="E303" s="130" t="s">
        <v>190</v>
      </c>
      <c r="F303" s="130">
        <v>2023</v>
      </c>
      <c r="G303" s="130" t="s">
        <v>365</v>
      </c>
      <c r="H303" s="175" t="s">
        <v>440</v>
      </c>
      <c r="I303" s="47" t="s">
        <v>286</v>
      </c>
      <c r="J303" s="163"/>
      <c r="K303" s="175" t="s">
        <v>366</v>
      </c>
      <c r="L303" s="80">
        <v>-1356</v>
      </c>
    </row>
    <row r="304" spans="1:12" ht="13.5" x14ac:dyDescent="0.25">
      <c r="A304" s="146">
        <v>294</v>
      </c>
      <c r="B304" s="79" t="s">
        <v>400</v>
      </c>
      <c r="C304" s="173">
        <v>813251100185832</v>
      </c>
      <c r="D304" s="130">
        <v>21</v>
      </c>
      <c r="E304" s="130" t="s">
        <v>190</v>
      </c>
      <c r="F304" s="130">
        <v>2023</v>
      </c>
      <c r="G304" s="130" t="s">
        <v>403</v>
      </c>
      <c r="H304" s="47" t="s">
        <v>122</v>
      </c>
      <c r="I304" s="47" t="s">
        <v>384</v>
      </c>
      <c r="J304" s="163"/>
      <c r="K304" s="162" t="s">
        <v>123</v>
      </c>
      <c r="L304" s="80">
        <v>-11.5</v>
      </c>
    </row>
    <row r="305" spans="1:15" ht="13.5" hidden="1" x14ac:dyDescent="0.25">
      <c r="A305" s="161">
        <v>295</v>
      </c>
      <c r="B305" s="79" t="s">
        <v>383</v>
      </c>
      <c r="C305" s="173">
        <v>554439000039504</v>
      </c>
      <c r="D305" s="130">
        <v>23</v>
      </c>
      <c r="E305" s="130" t="s">
        <v>190</v>
      </c>
      <c r="F305" s="130">
        <v>2023</v>
      </c>
      <c r="G305" s="146" t="s">
        <v>169</v>
      </c>
      <c r="H305" s="47" t="s">
        <v>170</v>
      </c>
      <c r="I305" s="47" t="s">
        <v>421</v>
      </c>
      <c r="J305" s="163"/>
      <c r="K305" s="162" t="s">
        <v>171</v>
      </c>
      <c r="L305" s="80">
        <v>-4563.46</v>
      </c>
    </row>
    <row r="306" spans="1:15" ht="13.5" x14ac:dyDescent="0.25">
      <c r="A306" s="146">
        <v>296</v>
      </c>
      <c r="B306" s="79" t="s">
        <v>602</v>
      </c>
      <c r="C306" s="173">
        <v>112801</v>
      </c>
      <c r="D306" s="130">
        <v>28</v>
      </c>
      <c r="E306" s="130" t="s">
        <v>190</v>
      </c>
      <c r="F306" s="130">
        <v>2023</v>
      </c>
      <c r="G306" s="130" t="s">
        <v>367</v>
      </c>
      <c r="H306" s="175" t="s">
        <v>440</v>
      </c>
      <c r="I306" s="47" t="s">
        <v>286</v>
      </c>
      <c r="J306" s="163"/>
      <c r="K306" s="162" t="s">
        <v>366</v>
      </c>
      <c r="L306" s="80">
        <v>-2712</v>
      </c>
    </row>
    <row r="307" spans="1:15" ht="13.5" x14ac:dyDescent="0.25">
      <c r="A307" s="146">
        <v>297</v>
      </c>
      <c r="B307" s="79" t="s">
        <v>400</v>
      </c>
      <c r="C307" s="173">
        <v>813321100216672</v>
      </c>
      <c r="D307" s="130">
        <v>28</v>
      </c>
      <c r="E307" s="130" t="s">
        <v>190</v>
      </c>
      <c r="F307" s="130">
        <v>2023</v>
      </c>
      <c r="G307" s="130" t="s">
        <v>403</v>
      </c>
      <c r="H307" s="47" t="s">
        <v>122</v>
      </c>
      <c r="I307" s="47" t="s">
        <v>384</v>
      </c>
      <c r="J307" s="163"/>
      <c r="K307" s="162" t="s">
        <v>123</v>
      </c>
      <c r="L307" s="80">
        <v>-11.5</v>
      </c>
    </row>
    <row r="308" spans="1:15" ht="13.5" x14ac:dyDescent="0.25">
      <c r="A308" s="146">
        <v>298</v>
      </c>
      <c r="B308" s="79" t="s">
        <v>603</v>
      </c>
      <c r="C308" s="173">
        <v>120101</v>
      </c>
      <c r="D308" s="130">
        <v>1</v>
      </c>
      <c r="E308" s="130" t="s">
        <v>203</v>
      </c>
      <c r="F308" s="130">
        <v>2023</v>
      </c>
      <c r="G308" s="130" t="s">
        <v>347</v>
      </c>
      <c r="H308" s="47" t="s">
        <v>127</v>
      </c>
      <c r="I308" s="47" t="s">
        <v>128</v>
      </c>
      <c r="J308" s="163"/>
      <c r="K308" s="162" t="s">
        <v>129</v>
      </c>
      <c r="L308" s="80">
        <v>-2225</v>
      </c>
    </row>
    <row r="309" spans="1:15" ht="13.5" x14ac:dyDescent="0.25">
      <c r="A309" s="146">
        <v>299</v>
      </c>
      <c r="B309" s="79" t="s">
        <v>615</v>
      </c>
      <c r="C309" s="173">
        <v>120401</v>
      </c>
      <c r="D309" s="130">
        <v>4</v>
      </c>
      <c r="E309" s="130" t="s">
        <v>203</v>
      </c>
      <c r="F309" s="130">
        <v>2023</v>
      </c>
      <c r="G309" s="130" t="s">
        <v>348</v>
      </c>
      <c r="H309" s="47" t="s">
        <v>144</v>
      </c>
      <c r="I309" s="47" t="s">
        <v>409</v>
      </c>
      <c r="J309" s="163"/>
      <c r="K309" s="162" t="s">
        <v>145</v>
      </c>
      <c r="L309" s="80">
        <v>-1948.8</v>
      </c>
    </row>
    <row r="310" spans="1:15" ht="13.5" x14ac:dyDescent="0.25">
      <c r="A310" s="146">
        <v>300</v>
      </c>
      <c r="B310" s="79" t="s">
        <v>615</v>
      </c>
      <c r="C310" s="173">
        <v>120402</v>
      </c>
      <c r="D310" s="130">
        <v>4</v>
      </c>
      <c r="E310" s="130" t="s">
        <v>203</v>
      </c>
      <c r="F310" s="130">
        <v>2023</v>
      </c>
      <c r="G310" s="130" t="s">
        <v>349</v>
      </c>
      <c r="H310" s="47" t="s">
        <v>310</v>
      </c>
      <c r="I310" s="47" t="s">
        <v>409</v>
      </c>
      <c r="J310" s="163"/>
      <c r="K310" s="162" t="s">
        <v>339</v>
      </c>
      <c r="L310" s="80">
        <v>-4045.74</v>
      </c>
    </row>
    <row r="311" spans="1:15" ht="13.5" x14ac:dyDescent="0.25">
      <c r="A311" s="146">
        <v>301</v>
      </c>
      <c r="B311" s="79" t="s">
        <v>400</v>
      </c>
      <c r="C311" s="173">
        <v>873391201264856</v>
      </c>
      <c r="D311" s="130">
        <v>5</v>
      </c>
      <c r="E311" s="130" t="s">
        <v>203</v>
      </c>
      <c r="F311" s="130">
        <v>2023</v>
      </c>
      <c r="G311" s="130" t="s">
        <v>403</v>
      </c>
      <c r="H311" s="47" t="s">
        <v>122</v>
      </c>
      <c r="I311" s="47" t="s">
        <v>384</v>
      </c>
      <c r="J311" s="163"/>
      <c r="K311" s="162" t="s">
        <v>123</v>
      </c>
      <c r="L311" s="80">
        <v>-18</v>
      </c>
    </row>
    <row r="312" spans="1:15" ht="13.5" x14ac:dyDescent="0.25">
      <c r="A312" s="146">
        <v>302</v>
      </c>
      <c r="B312" s="79" t="s">
        <v>124</v>
      </c>
      <c r="C312" s="173">
        <v>121101</v>
      </c>
      <c r="D312" s="130">
        <v>11</v>
      </c>
      <c r="E312" s="130" t="s">
        <v>203</v>
      </c>
      <c r="F312" s="130">
        <v>2023</v>
      </c>
      <c r="G312" s="130" t="s">
        <v>392</v>
      </c>
      <c r="H312" s="47" t="s">
        <v>125</v>
      </c>
      <c r="I312" s="47" t="s">
        <v>506</v>
      </c>
      <c r="J312" s="163"/>
      <c r="K312" s="162" t="s">
        <v>126</v>
      </c>
      <c r="L312" s="80">
        <v>-611</v>
      </c>
    </row>
    <row r="313" spans="1:15" ht="14.25" customHeight="1" x14ac:dyDescent="0.25">
      <c r="A313" s="146">
        <v>303</v>
      </c>
      <c r="B313" s="79" t="s">
        <v>124</v>
      </c>
      <c r="C313" s="173">
        <v>554439000039504</v>
      </c>
      <c r="D313" s="130">
        <v>19</v>
      </c>
      <c r="E313" s="130" t="s">
        <v>203</v>
      </c>
      <c r="F313" s="130">
        <v>2023</v>
      </c>
      <c r="G313" s="47" t="s">
        <v>412</v>
      </c>
      <c r="H313" s="47" t="s">
        <v>410</v>
      </c>
      <c r="I313" s="146" t="s">
        <v>646</v>
      </c>
      <c r="J313" s="163"/>
      <c r="K313" s="166" t="s">
        <v>623</v>
      </c>
      <c r="L313" s="80">
        <v>-414.66</v>
      </c>
    </row>
    <row r="314" spans="1:15" ht="14.25" customHeight="1" x14ac:dyDescent="0.25">
      <c r="A314" s="146">
        <v>304</v>
      </c>
      <c r="B314" s="79" t="s">
        <v>124</v>
      </c>
      <c r="C314" s="173">
        <v>554439000039504</v>
      </c>
      <c r="D314" s="130">
        <v>19</v>
      </c>
      <c r="E314" s="130" t="s">
        <v>203</v>
      </c>
      <c r="F314" s="130">
        <v>2023</v>
      </c>
      <c r="G314" s="47" t="s">
        <v>412</v>
      </c>
      <c r="H314" s="47" t="s">
        <v>410</v>
      </c>
      <c r="I314" s="47" t="s">
        <v>687</v>
      </c>
      <c r="J314" s="163"/>
      <c r="K314" s="166" t="s">
        <v>623</v>
      </c>
      <c r="L314" s="80">
        <v>-1619.3</v>
      </c>
    </row>
    <row r="315" spans="1:15" ht="14.25" hidden="1" customHeight="1" x14ac:dyDescent="0.25">
      <c r="A315" s="161">
        <v>305</v>
      </c>
      <c r="B315" s="79" t="s">
        <v>124</v>
      </c>
      <c r="C315" s="173">
        <v>554439000039504</v>
      </c>
      <c r="D315" s="130">
        <v>19</v>
      </c>
      <c r="E315" s="130" t="s">
        <v>203</v>
      </c>
      <c r="F315" s="130">
        <v>2023</v>
      </c>
      <c r="G315" s="130" t="s">
        <v>412</v>
      </c>
      <c r="H315" s="47" t="s">
        <v>410</v>
      </c>
      <c r="I315" s="47" t="s">
        <v>461</v>
      </c>
      <c r="J315" s="163"/>
      <c r="K315" s="166" t="s">
        <v>623</v>
      </c>
      <c r="L315" s="80">
        <v>-2944</v>
      </c>
    </row>
    <row r="316" spans="1:15" ht="14.25" customHeight="1" x14ac:dyDescent="0.25">
      <c r="A316" s="161">
        <v>306</v>
      </c>
      <c r="B316" s="79" t="s">
        <v>608</v>
      </c>
      <c r="C316" s="173">
        <v>554732000008642</v>
      </c>
      <c r="D316" s="130">
        <v>19</v>
      </c>
      <c r="E316" s="130" t="s">
        <v>203</v>
      </c>
      <c r="F316" s="130">
        <v>2023</v>
      </c>
      <c r="G316" s="130" t="s">
        <v>363</v>
      </c>
      <c r="H316" s="47" t="s">
        <v>278</v>
      </c>
      <c r="I316" s="47" t="s">
        <v>638</v>
      </c>
      <c r="J316" s="163"/>
      <c r="K316" s="176" t="s">
        <v>341</v>
      </c>
      <c r="L316" s="80">
        <v>-1750.48</v>
      </c>
    </row>
    <row r="317" spans="1:15" ht="14.25" customHeight="1" x14ac:dyDescent="0.25">
      <c r="A317" s="161">
        <v>307</v>
      </c>
      <c r="B317" s="79" t="s">
        <v>608</v>
      </c>
      <c r="C317" s="173">
        <v>554732000008642</v>
      </c>
      <c r="D317" s="130">
        <v>19</v>
      </c>
      <c r="E317" s="130" t="s">
        <v>203</v>
      </c>
      <c r="F317" s="130">
        <v>2023</v>
      </c>
      <c r="G317" s="130" t="s">
        <v>364</v>
      </c>
      <c r="H317" s="47" t="s">
        <v>278</v>
      </c>
      <c r="I317" s="47" t="s">
        <v>638</v>
      </c>
      <c r="J317" s="163"/>
      <c r="K317" s="176" t="s">
        <v>341</v>
      </c>
      <c r="L317" s="80">
        <v>-2100</v>
      </c>
    </row>
    <row r="318" spans="1:15" ht="14.25" customHeight="1" x14ac:dyDescent="0.25">
      <c r="A318" s="18"/>
      <c r="B318" s="8"/>
      <c r="K318" s="10"/>
      <c r="L318" s="41">
        <f>SUM(L3:L317)</f>
        <v>-761851.07</v>
      </c>
    </row>
    <row r="319" spans="1:15" ht="14.25" customHeight="1" x14ac:dyDescent="0.25">
      <c r="A319" s="18"/>
      <c r="B319" s="63"/>
      <c r="C319" s="32"/>
      <c r="D319" s="32"/>
      <c r="E319" s="32"/>
      <c r="F319" s="32"/>
      <c r="G319" s="64"/>
      <c r="H319" s="65"/>
      <c r="I319" s="32"/>
      <c r="J319" s="32"/>
      <c r="K319" s="66"/>
      <c r="L319" s="68"/>
      <c r="M319" s="93"/>
    </row>
    <row r="320" spans="1:15" ht="14.25" customHeight="1" x14ac:dyDescent="0.25">
      <c r="A320" s="18"/>
      <c r="L320" s="46"/>
      <c r="O320" s="14" t="s">
        <v>610</v>
      </c>
    </row>
    <row r="321" spans="1:12" ht="14.25" customHeight="1" x14ac:dyDescent="0.25">
      <c r="A321" s="18"/>
      <c r="L321" s="17"/>
    </row>
    <row r="322" spans="1:12" ht="14.25" customHeight="1" x14ac:dyDescent="0.25">
      <c r="A322" s="18"/>
      <c r="L322" s="46"/>
    </row>
    <row r="323" spans="1:12" ht="14.25" customHeight="1" x14ac:dyDescent="0.25">
      <c r="A323" s="18"/>
    </row>
    <row r="324" spans="1:12" ht="14.25" customHeight="1" x14ac:dyDescent="0.25">
      <c r="A324" s="18"/>
    </row>
    <row r="325" spans="1:12" ht="14.25" customHeight="1" x14ac:dyDescent="0.25">
      <c r="A325" s="18"/>
    </row>
    <row r="326" spans="1:12" ht="14.25" customHeight="1" x14ac:dyDescent="0.25">
      <c r="A326" s="18"/>
    </row>
    <row r="327" spans="1:12" ht="14.25" customHeight="1" x14ac:dyDescent="0.25">
      <c r="A327" s="18"/>
    </row>
    <row r="328" spans="1:12" ht="14.25" customHeight="1" x14ac:dyDescent="0.25">
      <c r="A328" s="18"/>
    </row>
    <row r="329" spans="1:12" ht="14.25" customHeight="1" x14ac:dyDescent="0.25">
      <c r="A329" s="18"/>
      <c r="L329" s="14">
        <f>SUBTOTAL(9,L127:L150)</f>
        <v>-35915.700000000004</v>
      </c>
    </row>
    <row r="330" spans="1:12" ht="14.25" customHeight="1" x14ac:dyDescent="0.25">
      <c r="A330" s="18"/>
    </row>
    <row r="331" spans="1:12" ht="14.25" customHeight="1" x14ac:dyDescent="0.25">
      <c r="A331" s="18"/>
    </row>
    <row r="332" spans="1:12" ht="14.25" customHeight="1" x14ac:dyDescent="0.25">
      <c r="A332" s="18"/>
    </row>
    <row r="333" spans="1:12" ht="14.25" customHeight="1" x14ac:dyDescent="0.25">
      <c r="A333" s="18"/>
    </row>
    <row r="334" spans="1:12" ht="14.25" customHeight="1" x14ac:dyDescent="0.25">
      <c r="A334" s="18"/>
    </row>
    <row r="335" spans="1:12" ht="14.25" customHeight="1" x14ac:dyDescent="0.25">
      <c r="A335" s="18"/>
    </row>
    <row r="336" spans="1:12" ht="14.25" customHeight="1" x14ac:dyDescent="0.25">
      <c r="A336" s="18"/>
    </row>
    <row r="337" spans="1:1" ht="14.25" customHeight="1" x14ac:dyDescent="0.25">
      <c r="A337" s="18"/>
    </row>
    <row r="338" spans="1:1" ht="14.25" customHeight="1" x14ac:dyDescent="0.25">
      <c r="A338" s="18"/>
    </row>
    <row r="339" spans="1:1" ht="14.25" customHeight="1" x14ac:dyDescent="0.25">
      <c r="A339" s="18"/>
    </row>
    <row r="340" spans="1:1" ht="14.25" customHeight="1" x14ac:dyDescent="0.25">
      <c r="A340" s="18"/>
    </row>
    <row r="341" spans="1:1" ht="14.25" customHeight="1" x14ac:dyDescent="0.25">
      <c r="A341" s="18"/>
    </row>
    <row r="342" spans="1:1" ht="14.25" customHeight="1" x14ac:dyDescent="0.25">
      <c r="A342" s="18"/>
    </row>
    <row r="343" spans="1:1" ht="14.25" customHeight="1" x14ac:dyDescent="0.25">
      <c r="A343" s="18"/>
    </row>
    <row r="344" spans="1:1" ht="14.25" customHeight="1" x14ac:dyDescent="0.25">
      <c r="A344" s="18"/>
    </row>
    <row r="345" spans="1:1" ht="14.25" customHeight="1" x14ac:dyDescent="0.25">
      <c r="A345" s="18"/>
    </row>
    <row r="346" spans="1:1" ht="14.25" customHeight="1" x14ac:dyDescent="0.25">
      <c r="A346" s="18"/>
    </row>
    <row r="347" spans="1:1" ht="14.25" customHeight="1" x14ac:dyDescent="0.25">
      <c r="A347" s="18"/>
    </row>
    <row r="348" spans="1:1" ht="14.25" customHeight="1" x14ac:dyDescent="0.25">
      <c r="A348" s="18"/>
    </row>
    <row r="349" spans="1:1" ht="14.25" customHeight="1" x14ac:dyDescent="0.25">
      <c r="A349" s="18"/>
    </row>
    <row r="350" spans="1:1" ht="14.25" customHeight="1" x14ac:dyDescent="0.25">
      <c r="A350" s="18"/>
    </row>
    <row r="351" spans="1:1" ht="14.25" customHeight="1" x14ac:dyDescent="0.25">
      <c r="A351" s="18"/>
    </row>
    <row r="352" spans="1:1" ht="14.25" customHeight="1" x14ac:dyDescent="0.25">
      <c r="A352" s="18"/>
    </row>
    <row r="353" spans="1:1" ht="14.25" customHeight="1" x14ac:dyDescent="0.25">
      <c r="A353" s="18"/>
    </row>
    <row r="354" spans="1:1" ht="14.25" customHeight="1" x14ac:dyDescent="0.25">
      <c r="A354" s="18"/>
    </row>
    <row r="355" spans="1:1" ht="14.25" customHeight="1" x14ac:dyDescent="0.25">
      <c r="A355" s="18"/>
    </row>
    <row r="356" spans="1:1" ht="14.25" customHeight="1" x14ac:dyDescent="0.25">
      <c r="A356" s="18"/>
    </row>
    <row r="357" spans="1:1" ht="14.25" customHeight="1" x14ac:dyDescent="0.25">
      <c r="A357" s="18"/>
    </row>
    <row r="358" spans="1:1" ht="14.25" customHeight="1" x14ac:dyDescent="0.25">
      <c r="A358" s="18"/>
    </row>
    <row r="359" spans="1:1" ht="14.25" customHeight="1" x14ac:dyDescent="0.25">
      <c r="A359" s="18"/>
    </row>
    <row r="360" spans="1:1" ht="14.25" customHeight="1" x14ac:dyDescent="0.25">
      <c r="A360" s="18"/>
    </row>
    <row r="361" spans="1:1" ht="14.25" customHeight="1" x14ac:dyDescent="0.25">
      <c r="A361" s="18"/>
    </row>
    <row r="362" spans="1:1" ht="14.25" customHeight="1" x14ac:dyDescent="0.25">
      <c r="A362" s="18"/>
    </row>
    <row r="363" spans="1:1" ht="14.25" customHeight="1" x14ac:dyDescent="0.25">
      <c r="A363" s="18"/>
    </row>
    <row r="364" spans="1:1" ht="14.25" customHeight="1" x14ac:dyDescent="0.25">
      <c r="A364" s="18"/>
    </row>
    <row r="365" spans="1:1" ht="14.25" customHeight="1" x14ac:dyDescent="0.25">
      <c r="A365" s="16"/>
    </row>
    <row r="366" spans="1:1" ht="14.25" customHeight="1" x14ac:dyDescent="0.25">
      <c r="A366" s="16"/>
    </row>
    <row r="367" spans="1:1" ht="14.25" customHeight="1" x14ac:dyDescent="0.25">
      <c r="A367" s="16"/>
    </row>
    <row r="368" spans="1:1" ht="14.25" customHeight="1" x14ac:dyDescent="0.25">
      <c r="A368" s="16"/>
    </row>
    <row r="369" spans="1:1" ht="14.25" customHeight="1" x14ac:dyDescent="0.25">
      <c r="A369" s="16"/>
    </row>
    <row r="370" spans="1:1" ht="14.25" customHeight="1" x14ac:dyDescent="0.25">
      <c r="A370" s="16"/>
    </row>
    <row r="371" spans="1:1" ht="14.25" customHeight="1" x14ac:dyDescent="0.25">
      <c r="A371" s="16"/>
    </row>
    <row r="372" spans="1:1" ht="14.25" customHeight="1" x14ac:dyDescent="0.25">
      <c r="A372" s="16"/>
    </row>
    <row r="373" spans="1:1" ht="14.25" customHeight="1" x14ac:dyDescent="0.25">
      <c r="A373" s="16"/>
    </row>
    <row r="374" spans="1:1" ht="14.25" customHeight="1" x14ac:dyDescent="0.25">
      <c r="A374" s="16"/>
    </row>
    <row r="375" spans="1:1" ht="14.25" customHeight="1" x14ac:dyDescent="0.25">
      <c r="A375" s="16"/>
    </row>
    <row r="376" spans="1:1" ht="14.25" customHeight="1" x14ac:dyDescent="0.25">
      <c r="A376" s="16"/>
    </row>
    <row r="377" spans="1:1" ht="14.25" customHeight="1" x14ac:dyDescent="0.25">
      <c r="A377" s="16"/>
    </row>
    <row r="378" spans="1:1" ht="14.25" customHeight="1" x14ac:dyDescent="0.25">
      <c r="A378" s="16"/>
    </row>
    <row r="379" spans="1:1" ht="14.25" customHeight="1" x14ac:dyDescent="0.25">
      <c r="A379" s="16"/>
    </row>
    <row r="380" spans="1:1" ht="14.25" customHeight="1" x14ac:dyDescent="0.25">
      <c r="A380" s="16"/>
    </row>
    <row r="381" spans="1:1" ht="14.25" customHeight="1" x14ac:dyDescent="0.25">
      <c r="A381" s="16"/>
    </row>
    <row r="382" spans="1:1" ht="14.25" customHeight="1" x14ac:dyDescent="0.25">
      <c r="A382" s="16"/>
    </row>
    <row r="383" spans="1:1" ht="14.25" customHeight="1" x14ac:dyDescent="0.25">
      <c r="A383" s="16"/>
    </row>
    <row r="384" spans="1:1" ht="14.25" customHeight="1" x14ac:dyDescent="0.25">
      <c r="A384" s="16"/>
    </row>
    <row r="385" spans="1:1" ht="14.25" customHeight="1" x14ac:dyDescent="0.25">
      <c r="A385" s="16"/>
    </row>
    <row r="386" spans="1:1" ht="14.25" customHeight="1" x14ac:dyDescent="0.25">
      <c r="A386" s="16"/>
    </row>
    <row r="387" spans="1:1" ht="14.25" customHeight="1" x14ac:dyDescent="0.25">
      <c r="A387" s="16"/>
    </row>
    <row r="388" spans="1:1" ht="14.25" customHeight="1" x14ac:dyDescent="0.25">
      <c r="A388" s="16"/>
    </row>
    <row r="389" spans="1:1" ht="14.25" customHeight="1" x14ac:dyDescent="0.25">
      <c r="A389" s="16"/>
    </row>
    <row r="390" spans="1:1" ht="14.25" customHeight="1" x14ac:dyDescent="0.25">
      <c r="A390" s="16"/>
    </row>
    <row r="391" spans="1:1" ht="14.25" customHeight="1" x14ac:dyDescent="0.25">
      <c r="A391" s="16"/>
    </row>
    <row r="392" spans="1:1" ht="14.25" customHeight="1" x14ac:dyDescent="0.25">
      <c r="A392" s="16"/>
    </row>
    <row r="393" spans="1:1" ht="14.25" customHeight="1" x14ac:dyDescent="0.25">
      <c r="A393" s="16"/>
    </row>
    <row r="394" spans="1:1" ht="14.25" customHeight="1" x14ac:dyDescent="0.25">
      <c r="A394" s="16"/>
    </row>
    <row r="395" spans="1:1" ht="14.25" customHeight="1" x14ac:dyDescent="0.25">
      <c r="A395" s="16"/>
    </row>
    <row r="396" spans="1:1" ht="14.25" customHeight="1" x14ac:dyDescent="0.25">
      <c r="A396" s="16"/>
    </row>
    <row r="397" spans="1:1" ht="14.25" customHeight="1" x14ac:dyDescent="0.25">
      <c r="A397" s="16"/>
    </row>
    <row r="398" spans="1:1" ht="14.25" customHeight="1" x14ac:dyDescent="0.25">
      <c r="A398" s="16"/>
    </row>
    <row r="399" spans="1:1" ht="14.25" customHeight="1" x14ac:dyDescent="0.25">
      <c r="A399" s="16"/>
    </row>
    <row r="400" spans="1:1" ht="14.25" customHeight="1" x14ac:dyDescent="0.25">
      <c r="A400" s="16"/>
    </row>
    <row r="401" spans="1:1" ht="14.25" customHeight="1" x14ac:dyDescent="0.25">
      <c r="A401" s="16"/>
    </row>
    <row r="402" spans="1:1" ht="14.25" customHeight="1" x14ac:dyDescent="0.25">
      <c r="A402" s="16"/>
    </row>
    <row r="403" spans="1:1" ht="14.25" customHeight="1" x14ac:dyDescent="0.25">
      <c r="A403" s="16"/>
    </row>
    <row r="404" spans="1:1" ht="14.25" customHeight="1" x14ac:dyDescent="0.25">
      <c r="A404" s="16"/>
    </row>
    <row r="405" spans="1:1" ht="14.25" customHeight="1" x14ac:dyDescent="0.25">
      <c r="A405" s="16"/>
    </row>
    <row r="406" spans="1:1" ht="14.25" customHeight="1" x14ac:dyDescent="0.25">
      <c r="A406" s="16"/>
    </row>
    <row r="407" spans="1:1" ht="14.25" customHeight="1" x14ac:dyDescent="0.25">
      <c r="A407" s="16"/>
    </row>
    <row r="408" spans="1:1" ht="14.25" customHeight="1" x14ac:dyDescent="0.25">
      <c r="A408" s="16"/>
    </row>
    <row r="409" spans="1:1" ht="14.25" customHeight="1" x14ac:dyDescent="0.25">
      <c r="A409" s="16"/>
    </row>
    <row r="410" spans="1:1" ht="14.25" customHeight="1" x14ac:dyDescent="0.25">
      <c r="A410" s="16"/>
    </row>
    <row r="411" spans="1:1" ht="14.25" customHeight="1" x14ac:dyDescent="0.25">
      <c r="A411" s="16"/>
    </row>
    <row r="412" spans="1:1" ht="14.25" customHeight="1" x14ac:dyDescent="0.25">
      <c r="A412" s="16"/>
    </row>
    <row r="413" spans="1:1" ht="14.25" customHeight="1" x14ac:dyDescent="0.25">
      <c r="A413" s="16"/>
    </row>
    <row r="414" spans="1:1" ht="14.25" customHeight="1" x14ac:dyDescent="0.25">
      <c r="A414" s="16"/>
    </row>
    <row r="415" spans="1:1" ht="14.25" customHeight="1" x14ac:dyDescent="0.25">
      <c r="A415" s="16"/>
    </row>
    <row r="416" spans="1:1" ht="14.25" customHeight="1" x14ac:dyDescent="0.25">
      <c r="A416" s="16"/>
    </row>
    <row r="417" spans="1:1" ht="14.25" customHeight="1" x14ac:dyDescent="0.25">
      <c r="A417" s="16"/>
    </row>
    <row r="418" spans="1:1" ht="14.25" customHeight="1" x14ac:dyDescent="0.25">
      <c r="A418" s="16"/>
    </row>
    <row r="419" spans="1:1" ht="14.25" customHeight="1" x14ac:dyDescent="0.25">
      <c r="A419" s="16"/>
    </row>
    <row r="420" spans="1:1" ht="14.25" customHeight="1" x14ac:dyDescent="0.25">
      <c r="A420" s="16"/>
    </row>
    <row r="421" spans="1:1" ht="14.25" customHeight="1" x14ac:dyDescent="0.25">
      <c r="A421" s="16"/>
    </row>
    <row r="422" spans="1:1" ht="14.25" customHeight="1" x14ac:dyDescent="0.25">
      <c r="A422" s="16"/>
    </row>
    <row r="423" spans="1:1" ht="14.25" customHeight="1" x14ac:dyDescent="0.25">
      <c r="A423" s="16"/>
    </row>
    <row r="424" spans="1:1" ht="14.25" customHeight="1" x14ac:dyDescent="0.25">
      <c r="A424" s="16"/>
    </row>
    <row r="425" spans="1:1" ht="14.25" customHeight="1" x14ac:dyDescent="0.25">
      <c r="A425" s="16"/>
    </row>
    <row r="426" spans="1:1" ht="14.25" customHeight="1" x14ac:dyDescent="0.25">
      <c r="A426" s="16"/>
    </row>
    <row r="427" spans="1:1" ht="14.25" customHeight="1" x14ac:dyDescent="0.25">
      <c r="A427" s="16"/>
    </row>
    <row r="428" spans="1:1" ht="14.25" customHeight="1" x14ac:dyDescent="0.25">
      <c r="A428" s="16"/>
    </row>
    <row r="429" spans="1:1" ht="14.25" customHeight="1" x14ac:dyDescent="0.25">
      <c r="A429" s="16"/>
    </row>
    <row r="430" spans="1:1" ht="14.25" customHeight="1" x14ac:dyDescent="0.25">
      <c r="A430" s="16"/>
    </row>
    <row r="431" spans="1:1" ht="14.25" customHeight="1" x14ac:dyDescent="0.25">
      <c r="A431" s="16"/>
    </row>
    <row r="432" spans="1:1" ht="14.25" customHeight="1" x14ac:dyDescent="0.25">
      <c r="A432" s="16"/>
    </row>
    <row r="433" spans="1:1" ht="14.25" customHeight="1" x14ac:dyDescent="0.25">
      <c r="A433" s="16"/>
    </row>
    <row r="434" spans="1:1" ht="14.25" customHeight="1" x14ac:dyDescent="0.25">
      <c r="A434" s="16"/>
    </row>
    <row r="435" spans="1:1" ht="14.25" customHeight="1" x14ac:dyDescent="0.25">
      <c r="A435" s="16"/>
    </row>
    <row r="436" spans="1:1" ht="14.25" customHeight="1" x14ac:dyDescent="0.25">
      <c r="A436" s="16"/>
    </row>
    <row r="437" spans="1:1" ht="14.25" customHeight="1" x14ac:dyDescent="0.25">
      <c r="A437" s="16"/>
    </row>
    <row r="438" spans="1:1" ht="14.25" customHeight="1" x14ac:dyDescent="0.25">
      <c r="A438" s="16"/>
    </row>
    <row r="439" spans="1:1" ht="14.25" customHeight="1" x14ac:dyDescent="0.25">
      <c r="A439" s="16"/>
    </row>
    <row r="440" spans="1:1" ht="14.25" customHeight="1" x14ac:dyDescent="0.25">
      <c r="A440" s="16"/>
    </row>
    <row r="441" spans="1:1" ht="14.25" customHeight="1" x14ac:dyDescent="0.25">
      <c r="A441" s="16"/>
    </row>
    <row r="442" spans="1:1" ht="14.25" customHeight="1" x14ac:dyDescent="0.25">
      <c r="A442" s="16"/>
    </row>
    <row r="443" spans="1:1" ht="14.25" customHeight="1" x14ac:dyDescent="0.25">
      <c r="A443" s="16"/>
    </row>
    <row r="444" spans="1:1" ht="14.25" customHeight="1" x14ac:dyDescent="0.25">
      <c r="A444" s="16"/>
    </row>
    <row r="445" spans="1:1" ht="14.25" customHeight="1" x14ac:dyDescent="0.25">
      <c r="A445" s="16"/>
    </row>
    <row r="446" spans="1:1" ht="14.25" customHeight="1" x14ac:dyDescent="0.25">
      <c r="A446" s="16"/>
    </row>
    <row r="447" spans="1:1" ht="14.25" customHeight="1" x14ac:dyDescent="0.25">
      <c r="A447" s="16"/>
    </row>
    <row r="448" spans="1:1" ht="14.25" customHeight="1" x14ac:dyDescent="0.25">
      <c r="A448" s="16"/>
    </row>
    <row r="449" spans="1:1" ht="14.25" customHeight="1" x14ac:dyDescent="0.25">
      <c r="A449" s="16"/>
    </row>
    <row r="450" spans="1:1" ht="14.25" customHeight="1" x14ac:dyDescent="0.25">
      <c r="A450" s="16"/>
    </row>
    <row r="451" spans="1:1" ht="14.25" customHeight="1" x14ac:dyDescent="0.25">
      <c r="A451" s="16"/>
    </row>
    <row r="452" spans="1:1" ht="14.25" customHeight="1" x14ac:dyDescent="0.25">
      <c r="A452" s="16"/>
    </row>
    <row r="453" spans="1:1" ht="14.25" customHeight="1" x14ac:dyDescent="0.25">
      <c r="A453" s="16"/>
    </row>
    <row r="454" spans="1:1" ht="14.25" customHeight="1" x14ac:dyDescent="0.25">
      <c r="A454" s="16"/>
    </row>
    <row r="455" spans="1:1" ht="14.25" customHeight="1" x14ac:dyDescent="0.25">
      <c r="A455" s="16"/>
    </row>
    <row r="456" spans="1:1" ht="14.25" customHeight="1" x14ac:dyDescent="0.25">
      <c r="A456" s="16"/>
    </row>
    <row r="457" spans="1:1" ht="14.25" customHeight="1" x14ac:dyDescent="0.25">
      <c r="A457" s="16"/>
    </row>
    <row r="458" spans="1:1" ht="14.25" customHeight="1" x14ac:dyDescent="0.25">
      <c r="A458" s="16"/>
    </row>
    <row r="459" spans="1:1" ht="14.25" customHeight="1" x14ac:dyDescent="0.25">
      <c r="A459" s="16"/>
    </row>
    <row r="460" spans="1:1" ht="14.25" customHeight="1" x14ac:dyDescent="0.25">
      <c r="A460" s="16"/>
    </row>
    <row r="461" spans="1:1" ht="14.25" customHeight="1" x14ac:dyDescent="0.25">
      <c r="A461" s="16"/>
    </row>
    <row r="462" spans="1:1" ht="14.25" customHeight="1" x14ac:dyDescent="0.25">
      <c r="A462" s="16"/>
    </row>
    <row r="463" spans="1:1" ht="14.25" customHeight="1" x14ac:dyDescent="0.25">
      <c r="A463" s="16"/>
    </row>
    <row r="464" spans="1:1" ht="14.25" customHeight="1" x14ac:dyDescent="0.25">
      <c r="A464" s="16"/>
    </row>
    <row r="465" spans="1:1" ht="14.25" customHeight="1" x14ac:dyDescent="0.25">
      <c r="A465" s="16"/>
    </row>
    <row r="466" spans="1:1" ht="14.25" customHeight="1" x14ac:dyDescent="0.25">
      <c r="A466" s="16"/>
    </row>
    <row r="467" spans="1:1" ht="14.25" customHeight="1" x14ac:dyDescent="0.25">
      <c r="A467" s="16"/>
    </row>
    <row r="468" spans="1:1" ht="14.25" customHeight="1" x14ac:dyDescent="0.25">
      <c r="A468" s="16"/>
    </row>
    <row r="469" spans="1:1" ht="14.25" customHeight="1" x14ac:dyDescent="0.25">
      <c r="A469" s="16"/>
    </row>
    <row r="470" spans="1:1" ht="14.25" customHeight="1" x14ac:dyDescent="0.25">
      <c r="A470" s="16"/>
    </row>
    <row r="471" spans="1:1" ht="14.25" customHeight="1" x14ac:dyDescent="0.25">
      <c r="A471" s="16"/>
    </row>
    <row r="472" spans="1:1" ht="14.25" customHeight="1" x14ac:dyDescent="0.25">
      <c r="A472" s="16"/>
    </row>
    <row r="473" spans="1:1" ht="14.25" customHeight="1" x14ac:dyDescent="0.25">
      <c r="A473" s="16"/>
    </row>
    <row r="474" spans="1:1" ht="14.25" customHeight="1" x14ac:dyDescent="0.25">
      <c r="A474" s="16"/>
    </row>
    <row r="475" spans="1:1" ht="14.25" customHeight="1" x14ac:dyDescent="0.25">
      <c r="A475" s="16"/>
    </row>
    <row r="476" spans="1:1" ht="14.25" customHeight="1" x14ac:dyDescent="0.25">
      <c r="A476" s="16"/>
    </row>
    <row r="477" spans="1:1" ht="14.25" customHeight="1" x14ac:dyDescent="0.25">
      <c r="A477" s="16"/>
    </row>
    <row r="478" spans="1:1" ht="14.25" customHeight="1" x14ac:dyDescent="0.25">
      <c r="A478" s="16"/>
    </row>
    <row r="479" spans="1:1" ht="14.25" customHeight="1" x14ac:dyDescent="0.25">
      <c r="A479" s="16"/>
    </row>
    <row r="480" spans="1:1" ht="14.25" customHeight="1" x14ac:dyDescent="0.25">
      <c r="A480" s="16"/>
    </row>
    <row r="481" spans="1:1" ht="14.25" customHeight="1" x14ac:dyDescent="0.25">
      <c r="A481" s="16"/>
    </row>
    <row r="482" spans="1:1" ht="14.25" customHeight="1" x14ac:dyDescent="0.25">
      <c r="A482" s="16"/>
    </row>
    <row r="483" spans="1:1" ht="14.25" customHeight="1" x14ac:dyDescent="0.25">
      <c r="A483" s="16"/>
    </row>
    <row r="484" spans="1:1" ht="14.25" customHeight="1" x14ac:dyDescent="0.25">
      <c r="A484" s="16"/>
    </row>
    <row r="485" spans="1:1" ht="14.25" customHeight="1" x14ac:dyDescent="0.25">
      <c r="A485" s="16"/>
    </row>
    <row r="486" spans="1:1" ht="14.25" customHeight="1" x14ac:dyDescent="0.25">
      <c r="A486" s="16"/>
    </row>
    <row r="487" spans="1:1" ht="14.25" customHeight="1" x14ac:dyDescent="0.25">
      <c r="A487" s="16"/>
    </row>
    <row r="488" spans="1:1" ht="14.25" customHeight="1" x14ac:dyDescent="0.25">
      <c r="A488" s="16"/>
    </row>
    <row r="489" spans="1:1" ht="14.25" customHeight="1" x14ac:dyDescent="0.25">
      <c r="A489" s="16"/>
    </row>
    <row r="490" spans="1:1" ht="14.25" customHeight="1" x14ac:dyDescent="0.25">
      <c r="A490" s="16"/>
    </row>
    <row r="491" spans="1:1" ht="14.25" customHeight="1" x14ac:dyDescent="0.25">
      <c r="A491" s="16"/>
    </row>
    <row r="492" spans="1:1" ht="14.25" customHeight="1" x14ac:dyDescent="0.25">
      <c r="A492" s="16"/>
    </row>
    <row r="493" spans="1:1" ht="14.25" customHeight="1" x14ac:dyDescent="0.25">
      <c r="A493" s="16"/>
    </row>
    <row r="494" spans="1:1" ht="14.25" customHeight="1" x14ac:dyDescent="0.25">
      <c r="A494" s="16"/>
    </row>
    <row r="495" spans="1:1" ht="14.25" customHeight="1" x14ac:dyDescent="0.25">
      <c r="A495" s="16"/>
    </row>
    <row r="496" spans="1:1" ht="14.25" customHeight="1" x14ac:dyDescent="0.25">
      <c r="A496" s="16"/>
    </row>
    <row r="497" spans="1:1" ht="14.25" customHeight="1" x14ac:dyDescent="0.25">
      <c r="A497" s="16"/>
    </row>
    <row r="498" spans="1:1" ht="14.25" customHeight="1" x14ac:dyDescent="0.25">
      <c r="A498" s="16"/>
    </row>
    <row r="499" spans="1:1" ht="14.25" customHeight="1" x14ac:dyDescent="0.25">
      <c r="A499" s="16"/>
    </row>
    <row r="500" spans="1:1" ht="14.25" customHeight="1" x14ac:dyDescent="0.25">
      <c r="A500" s="16"/>
    </row>
    <row r="501" spans="1:1" ht="14.25" customHeight="1" x14ac:dyDescent="0.25">
      <c r="A501" s="16"/>
    </row>
    <row r="502" spans="1:1" ht="14.25" customHeight="1" x14ac:dyDescent="0.25">
      <c r="A502" s="16"/>
    </row>
    <row r="503" spans="1:1" ht="14.25" customHeight="1" x14ac:dyDescent="0.25">
      <c r="A503" s="16"/>
    </row>
    <row r="504" spans="1:1" ht="14.25" customHeight="1" x14ac:dyDescent="0.25">
      <c r="A504" s="16"/>
    </row>
    <row r="505" spans="1:1" ht="14.25" customHeight="1" x14ac:dyDescent="0.25">
      <c r="A505" s="16"/>
    </row>
    <row r="506" spans="1:1" ht="14.25" customHeight="1" x14ac:dyDescent="0.25">
      <c r="A506" s="16"/>
    </row>
    <row r="507" spans="1:1" ht="14.25" customHeight="1" x14ac:dyDescent="0.25">
      <c r="A507" s="16"/>
    </row>
    <row r="508" spans="1:1" ht="14.25" customHeight="1" x14ac:dyDescent="0.25">
      <c r="A508" s="16"/>
    </row>
    <row r="509" spans="1:1" ht="14.25" customHeight="1" x14ac:dyDescent="0.25">
      <c r="A509" s="16"/>
    </row>
    <row r="510" spans="1:1" ht="14.25" customHeight="1" x14ac:dyDescent="0.25">
      <c r="A510" s="16"/>
    </row>
    <row r="511" spans="1:1" ht="14.25" customHeight="1" x14ac:dyDescent="0.25">
      <c r="A511" s="16"/>
    </row>
    <row r="512" spans="1:1" ht="14.25" customHeight="1" x14ac:dyDescent="0.25">
      <c r="A512" s="16"/>
    </row>
    <row r="513" spans="1:1" ht="14.25" customHeight="1" x14ac:dyDescent="0.25">
      <c r="A513" s="16"/>
    </row>
    <row r="514" spans="1:1" ht="14.25" customHeight="1" x14ac:dyDescent="0.25">
      <c r="A514" s="16"/>
    </row>
    <row r="515" spans="1:1" ht="14.25" customHeight="1" x14ac:dyDescent="0.25">
      <c r="A515" s="16"/>
    </row>
    <row r="516" spans="1:1" ht="14.25" customHeight="1" x14ac:dyDescent="0.25">
      <c r="A516" s="16"/>
    </row>
    <row r="517" spans="1:1" ht="14.25" customHeight="1" x14ac:dyDescent="0.25"/>
    <row r="518" spans="1:1" ht="14.25" customHeight="1" x14ac:dyDescent="0.25"/>
    <row r="519" spans="1:1" ht="14.25" customHeight="1" x14ac:dyDescent="0.25"/>
    <row r="520" spans="1:1" ht="14.25" customHeight="1" x14ac:dyDescent="0.25"/>
    <row r="521" spans="1:1" ht="14.25" customHeight="1" x14ac:dyDescent="0.25"/>
    <row r="522" spans="1:1" ht="14.25" customHeight="1" x14ac:dyDescent="0.25"/>
    <row r="523" spans="1:1" ht="14.25" customHeight="1" x14ac:dyDescent="0.25"/>
    <row r="524" spans="1:1" ht="14.25" customHeight="1" x14ac:dyDescent="0.25"/>
    <row r="525" spans="1:1" ht="14.25" customHeight="1" x14ac:dyDescent="0.25"/>
    <row r="526" spans="1:1" ht="14.25" customHeight="1" x14ac:dyDescent="0.25"/>
    <row r="527" spans="1:1" ht="14.25" customHeight="1" x14ac:dyDescent="0.25"/>
    <row r="528" spans="1:1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</sheetData>
  <autoFilter ref="A2:L328" xr:uid="{00000000-0001-0000-0200-000000000000}">
    <filterColumn colId="1">
      <filters blank="1">
        <filter val="MATERIAL DE CONSUMO - Consumíveis Diversos"/>
        <filter val="MATERIAL DE CONSUMO - Gêneros de Alimentação"/>
        <filter val="MATERIAL DE CONSUMO - Material de Expediente"/>
        <filter val="MATERIAL DE CONSUMO - Material de Limpeza"/>
        <filter val="MATERIAL DE DISTRIBUIÇÃO"/>
        <filter val="MATERIAL PERMANENTE- Computadores"/>
        <filter val="OBRIGAÇÕES TRIBUTÁRIAS E CONTRIBUTIVAS"/>
        <filter val="OUTROS MATERIAIS PERMANENTES"/>
        <filter val="PESSOA FÍSICA - Alimentação"/>
        <filter val="PESSOA FÍSICA - Atividade de Monitoria"/>
        <filter val="PESSOA FÍSICA - Atividade de Orientação e Avaliação"/>
        <filter val="PESSOA FÍSICA - Atividades de Apoio à Pesquisa"/>
        <filter val="PESSOA FÍSICA - Atividades de Apoio Administrativo"/>
        <filter val="PESSOA FÍSICA - Atividades de Coordenação"/>
        <filter val="PESSOA FÍSICA - Atividades de Ensino"/>
        <filter val="PESSOA FÍSICA - Atividades de Manutenção e Conserv de Bens Imóveis"/>
        <filter val="PESSOA FÍSICA - Atividades de Pesquisa"/>
        <filter val="PESSOA JURÍDICA - Alimentação"/>
        <filter val="PESSOA JURÍDICA - Divulgação"/>
        <filter val="PESSOA JURÍDICA - Hospedagem"/>
        <filter val="PESSOA JURÍDICA - Inscrição em Eventos"/>
        <filter val="PESSOA JURÍDICA - Manutenção e Conservação de Máq. e Equipamentos"/>
        <filter val="PESSOA JURÍDICA - Serviços Bancários"/>
        <filter val="PESSOA JURÍDICA - Serviços Gráficos"/>
        <filter val="PESSOA JURÍDICA - Serviços Postais"/>
        <filter val="PESSOA JURÍDICA - Telefone"/>
      </filters>
    </filterColumn>
    <filterColumn colId="8">
      <filters blank="1">
        <filter val="AGENTE FINANCEIRO"/>
        <filter val="COLETA BANCO DE DADOS"/>
        <filter val="COORDENADOR"/>
        <filter val="DOCENTE"/>
        <filter val="FORNECEDOR"/>
        <filter val="MONITOR"/>
        <filter val="MONITORA"/>
        <filter val="ORIENTADOR"/>
        <filter val="PESQUISADOR"/>
        <filter val="RECOLHIMENTO  IRRF 11/2023"/>
        <filter val="RECOLHIMENTO  ISS 01/2023"/>
        <filter val="RECOLHIMENTO  ISS 02/2023"/>
        <filter val="RECOLHIMENTO INSS  05/2022"/>
        <filter val="RECOLHIMENTO INSS  06/2022"/>
        <filter val="RECOLHIMENTO INSS  07/2022"/>
        <filter val="RECOLHIMENTO INSS 01/2023"/>
        <filter val="RECOLHIMENTO INSS 02/2023"/>
        <filter val="RECOLHIMENTO INSS 03/2023"/>
        <filter val="RECOLHIMENTO INSS 04/2023"/>
        <filter val="RECOLHIMENTO INSS 05/2023"/>
        <filter val="RECOLHIMENTO INSS 06/2023"/>
        <filter val="RECOLHIMENTO INSS 07/2023"/>
        <filter val="RECOLHIMENTO INSS 08/2022"/>
        <filter val="RECOLHIMENTO INSS 08/2023"/>
        <filter val="RECOLHIMENTO INSS 09/2022"/>
        <filter val="RECOLHIMENTO INSS 09/2023"/>
        <filter val="RECOLHIMENTO INSS 10/2022"/>
        <filter val="RECOLHIMENTO INSS 10/2023"/>
        <filter val="RECOLHIMENTO INSS 11/2022"/>
        <filter val="RECOLHIMENTO INSS 11/2023"/>
        <filter val="RECOLHIMENTO INSS 12/2022"/>
        <filter val="RECOLHIMENTO IRRF  02/2023"/>
        <filter val="RECOLHIMENTO IRRF  05/2022"/>
        <filter val="RECOLHIMENTO IRRF  05/2023"/>
        <filter val="RECOLHIMENTO IRRF  06/2022"/>
        <filter val="RECOLHIMENTO IRRF  06/2023"/>
        <filter val="RECOLHIMENTO IRRF  07/2022"/>
        <filter val="RECOLHIMENTO IRRF  11/2022"/>
        <filter val="RECOLHIMENTO IRRF 01/2023"/>
        <filter val="RECOLHIMENTO IRRF 04/2023"/>
        <filter val="RECOLHIMENTO IRRF 07/2023"/>
        <filter val="RECOLHIMENTO IRRF 08/2022"/>
        <filter val="RECOLHIMENTO IRRF 08/2023"/>
        <filter val="RECOLHIMENTO IRRF 09/2022"/>
        <filter val="RECOLHIMENTO IRRF 09/2023"/>
        <filter val="RECOLHIMENTO IRRF 10/2022"/>
        <filter val="RECOLHIMENTO IRRF 12/2022"/>
        <filter val="RECOLHIMENTO IRRF10/2023"/>
        <filter val="RECOLHIMENTO ISS  06/2023"/>
        <filter val="RECOLHIMENTO ISS  08/2022"/>
        <filter val="RECOLHIMENTO ISS  09/2022"/>
        <filter val="RECOLHIMENTO ISS 03/2023"/>
        <filter val="RECOLHIMENTO ISS 04/2023"/>
        <filter val="RECOLHIMENTO ISS 05/2022"/>
        <filter val="RECOLHIMENTO ISS 05/2023"/>
        <filter val="RECOLHIMENTO ISS 06/2022"/>
        <filter val="RECOLHIMENTO ISS 07/2022"/>
        <filter val="RECOLHIMENTO ISS 07/2023"/>
        <filter val="RECOLHIMENTO ISS 08/2023"/>
        <filter val="RECOLHIMENTO ISS 09/2023"/>
        <filter val="RECOLHIMENTO ISS 10/2022"/>
        <filter val="RECOLHIMENTO ISS 10/2023"/>
        <filter val="RECOLHIMENTO ISS 11/2022"/>
        <filter val="RECOLHIMENTO ISS 11/2023"/>
        <filter val="RECOLHIMENTO ISS 12/2022"/>
        <filter val="SECRETÁRIA"/>
        <filter val="SECRETÁRIO"/>
      </filters>
    </filterColumn>
  </autoFilter>
  <mergeCells count="1">
    <mergeCell ref="A1:L1"/>
  </mergeCells>
  <phoneticPr fontId="7" type="noConversion"/>
  <hyperlinks>
    <hyperlink ref="H107" r:id="rId1" display="https://cnpj.biz/08178375000158" xr:uid="{0FDB2AD7-BA28-4880-9143-1D12E40ACE34}"/>
  </hyperlinks>
  <pageMargins left="0.511811024" right="0.511811024" top="0.78740157499999996" bottom="0.78740157499999996" header="0" footer="0"/>
  <pageSetup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2"/>
  <sheetViews>
    <sheetView workbookViewId="0">
      <selection activeCell="D16" sqref="D16"/>
    </sheetView>
  </sheetViews>
  <sheetFormatPr defaultColWidth="12.625" defaultRowHeight="15" customHeight="1" x14ac:dyDescent="0.2"/>
  <cols>
    <col min="1" max="1" width="19.125" customWidth="1"/>
    <col min="2" max="2" width="9.625" customWidth="1"/>
    <col min="3" max="3" width="14.875" customWidth="1"/>
    <col min="4" max="4" width="18.125" customWidth="1"/>
    <col min="5" max="5" width="38.5" customWidth="1"/>
    <col min="6" max="7" width="22.875" customWidth="1"/>
    <col min="8" max="24" width="8.625" customWidth="1"/>
  </cols>
  <sheetData>
    <row r="1" spans="1:24" ht="14.25" customHeight="1" x14ac:dyDescent="0.3">
      <c r="A1" s="232" t="s">
        <v>691</v>
      </c>
      <c r="B1" s="233"/>
      <c r="C1" s="233"/>
      <c r="D1" s="233"/>
      <c r="E1" s="233"/>
      <c r="F1" s="233"/>
      <c r="G1" s="23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25" customHeight="1" x14ac:dyDescent="0.2">
      <c r="A2" s="234" t="s">
        <v>286</v>
      </c>
      <c r="B2" s="235"/>
      <c r="C2" s="235"/>
      <c r="D2" s="235"/>
      <c r="E2" s="234" t="s">
        <v>287</v>
      </c>
      <c r="F2" s="235"/>
      <c r="G2" s="23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4.25" customHeight="1" x14ac:dyDescent="0.2">
      <c r="A3" s="103" t="s">
        <v>288</v>
      </c>
      <c r="B3" s="104" t="s">
        <v>289</v>
      </c>
      <c r="C3" s="104" t="s">
        <v>290</v>
      </c>
      <c r="D3" s="104" t="s">
        <v>291</v>
      </c>
      <c r="E3" s="104" t="s">
        <v>292</v>
      </c>
      <c r="F3" s="104" t="s">
        <v>293</v>
      </c>
      <c r="G3" s="105" t="s">
        <v>294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4.25" customHeight="1" x14ac:dyDescent="0.2">
      <c r="A4" s="106" t="s">
        <v>121</v>
      </c>
      <c r="B4" s="107">
        <v>44818</v>
      </c>
      <c r="C4" s="9" t="s">
        <v>159</v>
      </c>
      <c r="D4" s="10" t="s">
        <v>161</v>
      </c>
      <c r="E4" s="108" t="s">
        <v>295</v>
      </c>
      <c r="F4" s="108"/>
      <c r="G4" s="109">
        <v>4650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4.25" customHeight="1" x14ac:dyDescent="0.2">
      <c r="A5" s="106" t="s">
        <v>121</v>
      </c>
      <c r="B5" s="107">
        <v>44938</v>
      </c>
      <c r="C5" s="10" t="s">
        <v>215</v>
      </c>
      <c r="D5" s="10" t="s">
        <v>217</v>
      </c>
      <c r="E5" s="108" t="s">
        <v>648</v>
      </c>
      <c r="F5" s="108"/>
      <c r="G5" s="109">
        <v>5451.79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4.25" customHeight="1" x14ac:dyDescent="0.2">
      <c r="A6" s="110"/>
      <c r="B6" s="107">
        <v>45102</v>
      </c>
      <c r="C6" s="9" t="s">
        <v>259</v>
      </c>
      <c r="D6" s="10" t="s">
        <v>261</v>
      </c>
      <c r="E6" s="108" t="s">
        <v>649</v>
      </c>
      <c r="F6" s="108"/>
      <c r="G6" s="109">
        <v>1399.8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s="102" customFormat="1" ht="15" customHeight="1" x14ac:dyDescent="0.25">
      <c r="A7" s="111" t="s">
        <v>296</v>
      </c>
      <c r="B7" s="112"/>
      <c r="C7" s="112"/>
      <c r="D7" s="112"/>
      <c r="E7" s="112"/>
      <c r="F7" s="112"/>
      <c r="G7" s="113">
        <f>SUBTOTAL(109,G4:G6)</f>
        <v>11501.59</v>
      </c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</row>
    <row r="8" spans="1:24" ht="15.75" customHeight="1" x14ac:dyDescent="0.2">
      <c r="A8" s="2"/>
      <c r="B8" s="2"/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2">
      <c r="A9" s="2"/>
      <c r="B9" s="2"/>
      <c r="C9" s="2"/>
      <c r="D9" s="2"/>
      <c r="E9" s="2"/>
      <c r="F9" s="2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 x14ac:dyDescent="0.2">
      <c r="A10" s="2"/>
      <c r="B10" s="2"/>
      <c r="C10" s="2"/>
      <c r="D10" s="2"/>
      <c r="E10" s="2"/>
      <c r="F10" s="2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2">
      <c r="A11" s="2"/>
      <c r="B11" s="2"/>
      <c r="C11" s="2"/>
      <c r="D11" s="2"/>
      <c r="E11" s="2"/>
      <c r="F11" s="2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 x14ac:dyDescent="0.2">
      <c r="A12" s="2"/>
      <c r="B12" s="2"/>
      <c r="C12" s="2"/>
      <c r="D12" s="2"/>
      <c r="E12" s="2"/>
      <c r="F12" s="2"/>
      <c r="G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 x14ac:dyDescent="0.2">
      <c r="A13" s="2"/>
      <c r="B13" s="2"/>
      <c r="C13" s="2"/>
      <c r="D13" s="2"/>
      <c r="E13" s="2"/>
      <c r="F13" s="2"/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 x14ac:dyDescent="0.2">
      <c r="A14" s="2"/>
      <c r="B14" s="2"/>
      <c r="C14" s="2"/>
      <c r="D14" s="2"/>
      <c r="E14" s="2"/>
      <c r="F14" s="2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 x14ac:dyDescent="0.2">
      <c r="A15" s="2"/>
      <c r="B15" s="2"/>
      <c r="C15" s="2"/>
      <c r="D15" s="2"/>
      <c r="E15" s="2"/>
      <c r="F15" s="2"/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 x14ac:dyDescent="0.2">
      <c r="A16" s="2"/>
      <c r="B16" s="2"/>
      <c r="C16" s="2"/>
      <c r="D16" s="2"/>
      <c r="E16" s="2"/>
      <c r="F16" s="2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 x14ac:dyDescent="0.2">
      <c r="A17" s="2"/>
      <c r="B17" s="2"/>
      <c r="C17" s="2"/>
      <c r="D17" s="2"/>
      <c r="E17" s="2"/>
      <c r="F17" s="2"/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">
      <c r="A18" s="2"/>
      <c r="B18" s="2"/>
      <c r="C18" s="2"/>
      <c r="D18" s="2"/>
      <c r="E18" s="2"/>
      <c r="F18" s="2"/>
      <c r="G18" s="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">
      <c r="A19" s="2"/>
      <c r="B19" s="2"/>
      <c r="C19" s="2"/>
      <c r="D19" s="2"/>
      <c r="E19" s="2"/>
      <c r="F19" s="2"/>
      <c r="G19" s="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">
      <c r="A20" s="2"/>
      <c r="B20" s="2"/>
      <c r="C20" s="2"/>
      <c r="D20" s="2"/>
      <c r="E20" s="2"/>
      <c r="F20" s="2"/>
      <c r="G20" s="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">
      <c r="A21" s="2"/>
      <c r="B21" s="2"/>
      <c r="C21" s="2"/>
      <c r="D21" s="2"/>
      <c r="E21" s="2"/>
      <c r="F21" s="2"/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">
      <c r="A22" s="2"/>
      <c r="B22" s="2"/>
      <c r="C22" s="2"/>
      <c r="D22" s="2"/>
      <c r="E22" s="2"/>
      <c r="F22" s="2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">
      <c r="A23" s="2"/>
      <c r="B23" s="2"/>
      <c r="C23" s="2"/>
      <c r="D23" s="2"/>
      <c r="E23" s="2"/>
      <c r="F23" s="2"/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">
      <c r="A24" s="2"/>
      <c r="B24" s="2"/>
      <c r="C24" s="2"/>
      <c r="D24" s="2"/>
      <c r="E24" s="2"/>
      <c r="F24" s="2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">
      <c r="A25" s="2"/>
      <c r="B25" s="2"/>
      <c r="C25" s="2"/>
      <c r="D25" s="2"/>
      <c r="E25" s="2"/>
      <c r="F25" s="2"/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">
      <c r="A26" s="2"/>
      <c r="B26" s="2"/>
      <c r="C26" s="2"/>
      <c r="D26" s="2"/>
      <c r="E26" s="2"/>
      <c r="F26" s="2"/>
      <c r="G26" s="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">
      <c r="A27" s="2"/>
      <c r="B27" s="2"/>
      <c r="C27" s="2"/>
      <c r="D27" s="2"/>
      <c r="E27" s="2"/>
      <c r="F27" s="2"/>
      <c r="G27" s="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">
      <c r="A28" s="2"/>
      <c r="B28" s="2"/>
      <c r="C28" s="2"/>
      <c r="D28" s="2"/>
      <c r="E28" s="2"/>
      <c r="F28" s="2"/>
      <c r="G28" s="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">
      <c r="A29" s="2"/>
      <c r="B29" s="2"/>
      <c r="C29" s="2"/>
      <c r="D29" s="2"/>
      <c r="E29" s="2"/>
      <c r="F29" s="2"/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">
      <c r="A30" s="2"/>
      <c r="B30" s="2"/>
      <c r="C30" s="2"/>
      <c r="D30" s="2"/>
      <c r="E30" s="2"/>
      <c r="F30" s="2"/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">
      <c r="A31" s="2"/>
      <c r="B31" s="2"/>
      <c r="C31" s="2"/>
      <c r="D31" s="2"/>
      <c r="E31" s="2"/>
      <c r="F31" s="2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">
      <c r="A32" s="2"/>
      <c r="B32" s="2"/>
      <c r="C32" s="2"/>
      <c r="D32" s="2"/>
      <c r="E32" s="2"/>
      <c r="F32" s="2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">
      <c r="A33" s="2"/>
      <c r="B33" s="2"/>
      <c r="C33" s="2"/>
      <c r="D33" s="2"/>
      <c r="E33" s="2"/>
      <c r="F33" s="2"/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">
      <c r="A34" s="2"/>
      <c r="B34" s="2"/>
      <c r="C34" s="2"/>
      <c r="D34" s="2"/>
      <c r="E34" s="2"/>
      <c r="F34" s="2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">
      <c r="A35" s="2"/>
      <c r="B35" s="2"/>
      <c r="C35" s="2"/>
      <c r="D35" s="2"/>
      <c r="E35" s="2"/>
      <c r="F35" s="2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">
      <c r="A36" s="2"/>
      <c r="B36" s="2"/>
      <c r="C36" s="2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">
      <c r="A37" s="2"/>
      <c r="B37" s="2"/>
      <c r="C37" s="2"/>
      <c r="D37" s="2"/>
      <c r="E37" s="2"/>
      <c r="F37" s="2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">
      <c r="A38" s="2"/>
      <c r="B38" s="2"/>
      <c r="C38" s="2"/>
      <c r="D38" s="2"/>
      <c r="E38" s="2"/>
      <c r="F38" s="2"/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">
      <c r="A39" s="2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">
      <c r="A40" s="2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">
      <c r="A43" s="2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">
      <c r="A44" s="2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">
      <c r="A45" s="2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">
      <c r="A46" s="2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">
      <c r="A47" s="2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">
      <c r="A48" s="2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">
      <c r="A49" s="2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">
      <c r="A50" s="2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">
      <c r="A51" s="2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">
      <c r="A52" s="2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">
      <c r="A53" s="2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</sheetData>
  <mergeCells count="3">
    <mergeCell ref="A1:G1"/>
    <mergeCell ref="A2:D2"/>
    <mergeCell ref="E2:G2"/>
  </mergeCells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70"/>
  <sheetViews>
    <sheetView workbookViewId="0">
      <selection activeCell="H16" sqref="H16"/>
    </sheetView>
  </sheetViews>
  <sheetFormatPr defaultColWidth="12.625" defaultRowHeight="15" customHeight="1" x14ac:dyDescent="0.3"/>
  <cols>
    <col min="1" max="1" width="21" style="1" customWidth="1"/>
    <col min="2" max="2" width="26.125" style="1" customWidth="1"/>
    <col min="3" max="4" width="10.375" style="1" customWidth="1"/>
    <col min="5" max="5" width="10.125" style="1" customWidth="1"/>
    <col min="6" max="6" width="9.5" style="1" customWidth="1"/>
    <col min="7" max="7" width="12.375" style="1" customWidth="1"/>
    <col min="8" max="8" width="9" style="1" customWidth="1"/>
    <col min="9" max="25" width="8.625" style="1" customWidth="1"/>
    <col min="26" max="16384" width="12.625" style="1"/>
  </cols>
  <sheetData>
    <row r="1" spans="1:25" ht="14.25" customHeight="1" x14ac:dyDescent="0.3">
      <c r="A1" s="236" t="s">
        <v>690</v>
      </c>
      <c r="B1" s="237"/>
      <c r="C1" s="237"/>
      <c r="D1" s="237"/>
      <c r="E1" s="237"/>
      <c r="F1" s="237"/>
      <c r="G1" s="238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4.25" customHeight="1" x14ac:dyDescent="0.3">
      <c r="A2" s="70"/>
      <c r="B2" s="71"/>
      <c r="C2" s="5"/>
      <c r="D2" s="5"/>
      <c r="E2" s="5"/>
      <c r="F2" s="5"/>
      <c r="G2" s="72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4.25" customHeight="1" x14ac:dyDescent="0.3">
      <c r="A3" s="115" t="s">
        <v>297</v>
      </c>
      <c r="B3" s="239"/>
      <c r="C3" s="240"/>
      <c r="D3" s="240"/>
      <c r="E3" s="240"/>
      <c r="F3" s="240"/>
      <c r="G3" s="116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5.75" customHeight="1" x14ac:dyDescent="0.3">
      <c r="A4" s="117" t="s">
        <v>298</v>
      </c>
      <c r="B4" s="118"/>
      <c r="C4" s="119"/>
      <c r="D4" s="119"/>
      <c r="E4" s="119"/>
      <c r="F4" s="119"/>
      <c r="G4" s="120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x14ac:dyDescent="0.3">
      <c r="A5" s="117" t="s">
        <v>3</v>
      </c>
      <c r="B5" s="121"/>
      <c r="C5" s="122"/>
      <c r="D5" s="122"/>
      <c r="E5" s="123"/>
      <c r="F5" s="123"/>
      <c r="G5" s="116"/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.75" customHeight="1" x14ac:dyDescent="0.3">
      <c r="A6" s="124" t="s">
        <v>382</v>
      </c>
      <c r="B6" s="125"/>
      <c r="C6" s="125"/>
      <c r="D6" s="125"/>
      <c r="E6" s="126"/>
      <c r="F6" s="126"/>
      <c r="G6" s="127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4.25" customHeight="1" x14ac:dyDescent="0.3">
      <c r="A7" s="128" t="s">
        <v>299</v>
      </c>
      <c r="B7" s="128"/>
      <c r="C7" s="241" t="s">
        <v>300</v>
      </c>
      <c r="D7" s="241"/>
      <c r="E7" s="242"/>
      <c r="F7" s="242"/>
      <c r="G7" s="129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27" x14ac:dyDescent="0.3">
      <c r="A8" s="150" t="s">
        <v>301</v>
      </c>
      <c r="B8" s="151" t="s">
        <v>302</v>
      </c>
      <c r="C8" s="152" t="s">
        <v>303</v>
      </c>
      <c r="D8" s="152" t="s">
        <v>115</v>
      </c>
      <c r="E8" s="152" t="s">
        <v>304</v>
      </c>
      <c r="F8" s="152" t="s">
        <v>305</v>
      </c>
      <c r="G8" s="152" t="s">
        <v>306</v>
      </c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4.25" customHeight="1" x14ac:dyDescent="0.3">
      <c r="A9" s="134" t="s">
        <v>350</v>
      </c>
      <c r="B9" s="153">
        <v>246000</v>
      </c>
      <c r="C9" s="154">
        <v>0</v>
      </c>
      <c r="D9" s="136">
        <v>246000</v>
      </c>
      <c r="E9" s="131"/>
      <c r="F9" s="134"/>
      <c r="G9" s="131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4.25" customHeight="1" x14ac:dyDescent="0.3">
      <c r="A10" s="134" t="s">
        <v>351</v>
      </c>
      <c r="B10" s="155"/>
      <c r="C10" s="154"/>
      <c r="D10" s="154"/>
      <c r="E10" s="131"/>
      <c r="F10" s="134"/>
      <c r="G10" s="131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4.25" customHeight="1" x14ac:dyDescent="0.3">
      <c r="A11" s="134" t="s">
        <v>352</v>
      </c>
      <c r="B11" s="155"/>
      <c r="C11" s="154"/>
      <c r="D11" s="154"/>
      <c r="E11" s="131"/>
      <c r="F11" s="131"/>
      <c r="G11" s="131"/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4.25" customHeight="1" x14ac:dyDescent="0.3">
      <c r="A12" s="134" t="s">
        <v>353</v>
      </c>
      <c r="B12" s="155"/>
      <c r="C12" s="154"/>
      <c r="D12" s="154"/>
      <c r="E12" s="131"/>
      <c r="F12" s="131"/>
      <c r="G12" s="131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4.25" customHeight="1" x14ac:dyDescent="0.3">
      <c r="A13" s="134" t="s">
        <v>354</v>
      </c>
      <c r="B13" s="155"/>
      <c r="C13" s="154"/>
      <c r="D13" s="154"/>
      <c r="E13" s="131"/>
      <c r="F13" s="131"/>
      <c r="G13" s="131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4.25" customHeight="1" x14ac:dyDescent="0.3">
      <c r="A14" s="134" t="s">
        <v>355</v>
      </c>
      <c r="B14" s="155"/>
      <c r="C14" s="154"/>
      <c r="D14" s="154"/>
      <c r="E14" s="131"/>
      <c r="F14" s="131"/>
      <c r="G14" s="131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s="74" customFormat="1" ht="14.25" customHeight="1" x14ac:dyDescent="0.3">
      <c r="A15" s="138" t="s">
        <v>464</v>
      </c>
      <c r="B15" s="156">
        <f>SUM(B9:B14)</f>
        <v>246000</v>
      </c>
      <c r="C15" s="157">
        <v>0</v>
      </c>
      <c r="D15" s="137">
        <f>SUM(D9:D14)</f>
        <v>246000</v>
      </c>
      <c r="E15" s="157">
        <v>0</v>
      </c>
      <c r="F15" s="157">
        <v>0</v>
      </c>
      <c r="G15" s="158">
        <f>SUM(G9:G14)</f>
        <v>0</v>
      </c>
      <c r="H15" s="75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</row>
    <row r="16" spans="1:25" ht="14.25" customHeight="1" x14ac:dyDescent="0.3">
      <c r="A16" s="73"/>
      <c r="B16" s="73"/>
      <c r="C16" s="73"/>
      <c r="D16" s="73"/>
      <c r="E16" s="73"/>
      <c r="F16" s="73"/>
      <c r="G16" s="7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4.2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4.2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4.2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4.2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4.2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4.2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4.2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4.2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4.2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4.2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4.2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4.2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4.2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4.2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4.2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4.2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4.2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4.2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4.2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4.2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4.2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4.2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4.2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4.2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4.2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4.2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4.2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4.2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4.2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4.2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4.2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4.2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4.2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4.2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4.2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4.2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4.2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4.2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4.2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4.2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4.2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4.2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4.2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4.2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4.2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4.2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4.2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4.2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4.2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4.2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4.2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4.2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4.2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4.2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4.2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4.2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4.2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4.2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4.2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4.2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4.2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4.2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4.2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4.2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4.2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4.2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4.2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4.2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4.2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4.2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4.2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4.2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4.2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4.2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4.2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4.2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4.2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4.2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4.2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4.2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4.2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4.2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4.2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4.2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4.2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4.2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4.2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4.2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4.2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4.2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4.2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4.2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4.2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4.2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4.2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4.2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4.2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4.2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4.2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4.2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4.2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4.2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4.2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4.2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4.2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4.2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4.2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4.2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4.2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4.2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4.2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4.2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4.2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4.2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4.2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4.2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4.2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4.2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4.2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4.2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4.2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4.2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4.2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4.2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4.2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4.2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4.2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4.2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4.2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4.2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4.2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4.2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4.2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4.2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4.2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4.2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4.2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4.2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4.2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4.2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4.2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4.2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4.2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4.2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4.2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4.2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4.2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4.2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4.2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4.2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4.2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4.2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4.2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4.2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4.2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4.2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4.2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4.2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4.2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4.2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4.2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4.2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4.2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4.2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4.2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4.2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4.2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4.2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4.2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4.2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4.2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4.2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4.2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4.2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4.2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4.2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4.2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4.2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4.2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4.2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4.2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4.2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4.2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4.2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4.2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4.2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4.2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4.2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4.2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4.2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4.2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4.2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4.2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4.2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4.2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4.2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4.2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4.2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4.2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4.25" customHeight="1" x14ac:dyDescent="0.3"/>
    <row r="217" spans="1:25" ht="14.25" customHeight="1" x14ac:dyDescent="0.3"/>
    <row r="218" spans="1:25" ht="14.25" customHeight="1" x14ac:dyDescent="0.3"/>
    <row r="219" spans="1:25" ht="14.25" customHeight="1" x14ac:dyDescent="0.3"/>
    <row r="220" spans="1:25" ht="14.25" customHeight="1" x14ac:dyDescent="0.3"/>
    <row r="221" spans="1:25" ht="14.25" customHeight="1" x14ac:dyDescent="0.3"/>
    <row r="222" spans="1:25" ht="14.25" customHeight="1" x14ac:dyDescent="0.3"/>
    <row r="223" spans="1:25" ht="14.25" customHeight="1" x14ac:dyDescent="0.3"/>
    <row r="224" spans="1:25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</sheetData>
  <mergeCells count="3">
    <mergeCell ref="A1:G1"/>
    <mergeCell ref="B3:F3"/>
    <mergeCell ref="C7:F7"/>
  </mergeCells>
  <pageMargins left="0.511811024" right="0.511811024" top="0.78740157499999996" bottom="0.78740157499999996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abSelected="1"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SINTETICO</vt:lpstr>
      <vt:lpstr>CONCILIAÇÃO</vt:lpstr>
      <vt:lpstr>ressarcimento a ufc</vt:lpstr>
      <vt:lpstr>ressarcimento à facep</vt:lpstr>
      <vt:lpstr>RELAÇÃO DE PAGAMENTOS</vt:lpstr>
      <vt:lpstr>RELAÇÃO DE BENS</vt:lpstr>
      <vt:lpstr>RENDIMENTOS CDB</vt:lpstr>
      <vt:lpstr>Planilha2</vt:lpstr>
      <vt:lpstr>Planilha3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</dc:creator>
  <cp:lastModifiedBy>gloria@arrais.com</cp:lastModifiedBy>
  <cp:lastPrinted>2026-02-06T15:28:48Z</cp:lastPrinted>
  <dcterms:created xsi:type="dcterms:W3CDTF">2021-01-07T18:55:31Z</dcterms:created>
  <dcterms:modified xsi:type="dcterms:W3CDTF">2026-02-24T18:30:25Z</dcterms:modified>
</cp:coreProperties>
</file>